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P:\Structural\2021\2115 - Dallas\2115.147 Toll Brothers Addison Road\5 - Project Documents\B - Calculations\CI\Wood Calcs\Shear Walls\"/>
    </mc:Choice>
  </mc:AlternateContent>
  <xr:revisionPtr revIDLastSave="0" documentId="13_ncr:1_{C5D9F256-CF39-445B-B271-1B45401A4238}" xr6:coauthVersionLast="47" xr6:coauthVersionMax="47" xr10:uidLastSave="{00000000-0000-0000-0000-000000000000}"/>
  <bookViews>
    <workbookView xWindow="28680" yWindow="-120" windowWidth="29040" windowHeight="15840" activeTab="1" xr2:uid="{E27E5373-5F9B-4E63-8E98-DAC6CBAFFCF6}"/>
  </bookViews>
  <sheets>
    <sheet name="input" sheetId="1" r:id="rId1"/>
    <sheet name="KEY" sheetId="2" r:id="rId2"/>
  </sheets>
  <definedNames>
    <definedName name="_xlnm.Print_Area" localSheetId="0">input!$A$1:$AB$139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08" i="1" l="1"/>
  <c r="C902" i="1"/>
  <c r="E910" i="1"/>
  <c r="E911" i="1" s="1"/>
  <c r="A910" i="1"/>
  <c r="A911" i="1" s="1"/>
  <c r="A912" i="1" s="1"/>
  <c r="G909" i="1"/>
  <c r="G910" i="1" s="1"/>
  <c r="G911" i="1" s="1"/>
  <c r="G912" i="1" s="1"/>
  <c r="F909" i="1"/>
  <c r="F910" i="1" s="1"/>
  <c r="F911" i="1" s="1"/>
  <c r="F912" i="1" s="1"/>
  <c r="E909" i="1"/>
  <c r="A909" i="1"/>
  <c r="D908" i="1"/>
  <c r="D909" i="1" s="1"/>
  <c r="D910" i="1" s="1"/>
  <c r="D911" i="1" s="1"/>
  <c r="C909" i="1"/>
  <c r="C910" i="1" s="1"/>
  <c r="C911" i="1" s="1"/>
  <c r="C912" i="1" s="1"/>
  <c r="G903" i="1"/>
  <c r="G904" i="1" s="1"/>
  <c r="G905" i="1" s="1"/>
  <c r="G906" i="1" s="1"/>
  <c r="F903" i="1"/>
  <c r="F904" i="1" s="1"/>
  <c r="F905" i="1" s="1"/>
  <c r="F906" i="1" s="1"/>
  <c r="E903" i="1"/>
  <c r="E904" i="1" s="1"/>
  <c r="E905" i="1" s="1"/>
  <c r="A903" i="1"/>
  <c r="A904" i="1" s="1"/>
  <c r="A905" i="1" s="1"/>
  <c r="A906" i="1" s="1"/>
  <c r="D902" i="1"/>
  <c r="D903" i="1" s="1"/>
  <c r="D904" i="1" s="1"/>
  <c r="D905" i="1" s="1"/>
  <c r="C903" i="1"/>
  <c r="C904" i="1" s="1"/>
  <c r="C905" i="1" s="1"/>
  <c r="C906" i="1" s="1"/>
  <c r="C1046" i="1"/>
  <c r="C1047" i="1" s="1"/>
  <c r="C1048" i="1" s="1"/>
  <c r="C1049" i="1" s="1"/>
  <c r="C1050" i="1" s="1"/>
  <c r="D1046" i="1"/>
  <c r="D1047" i="1" s="1"/>
  <c r="D1048" i="1" s="1"/>
  <c r="D1049" i="1" s="1"/>
  <c r="F1047" i="1"/>
  <c r="F1048" i="1" s="1"/>
  <c r="F1049" i="1" s="1"/>
  <c r="F1050" i="1" s="1"/>
  <c r="E1047" i="1"/>
  <c r="E1048" i="1" s="1"/>
  <c r="E1049" i="1" s="1"/>
  <c r="A1047" i="1"/>
  <c r="A1048" i="1" s="1"/>
  <c r="A1049" i="1" s="1"/>
  <c r="A1050" i="1" s="1"/>
  <c r="G1047" i="1"/>
  <c r="G1048" i="1" s="1"/>
  <c r="G1049" i="1" s="1"/>
  <c r="G1050" i="1" s="1"/>
  <c r="G1040" i="1"/>
  <c r="G1041" i="1" s="1"/>
  <c r="G1042" i="1" s="1"/>
  <c r="G1043" i="1" s="1"/>
  <c r="G1044" i="1" s="1"/>
  <c r="G1034" i="1"/>
  <c r="G1035" i="1" s="1"/>
  <c r="G1036" i="1" s="1"/>
  <c r="G1037" i="1" s="1"/>
  <c r="G1038" i="1" s="1"/>
  <c r="D1040" i="1"/>
  <c r="D1041" i="1" s="1"/>
  <c r="D1042" i="1" s="1"/>
  <c r="D1043" i="1" s="1"/>
  <c r="F1041" i="1"/>
  <c r="F1042" i="1" s="1"/>
  <c r="F1043" i="1" s="1"/>
  <c r="F1044" i="1" s="1"/>
  <c r="E1041" i="1"/>
  <c r="E1042" i="1" s="1"/>
  <c r="E1043" i="1" s="1"/>
  <c r="A1041" i="1"/>
  <c r="A1042" i="1" s="1"/>
  <c r="A1043" i="1" s="1"/>
  <c r="A1044" i="1" s="1"/>
  <c r="C1040" i="1"/>
  <c r="C1041" i="1" s="1"/>
  <c r="C1042" i="1" s="1"/>
  <c r="C1043" i="1" s="1"/>
  <c r="C1044" i="1" s="1"/>
  <c r="C1034" i="1"/>
  <c r="C1035" i="1" s="1"/>
  <c r="C1036" i="1" s="1"/>
  <c r="C1037" i="1" s="1"/>
  <c r="C1038" i="1" s="1"/>
  <c r="D1034" i="1"/>
  <c r="D1035" i="1" s="1"/>
  <c r="D1036" i="1" s="1"/>
  <c r="D1037" i="1" s="1"/>
  <c r="F1035" i="1"/>
  <c r="F1036" i="1" s="1"/>
  <c r="F1037" i="1" s="1"/>
  <c r="F1038" i="1" s="1"/>
  <c r="E1035" i="1"/>
  <c r="E1036" i="1" s="1"/>
  <c r="E1037" i="1" s="1"/>
  <c r="A1035" i="1"/>
  <c r="A1036" i="1" s="1"/>
  <c r="A1037" i="1" s="1"/>
  <c r="A1038" i="1" s="1"/>
  <c r="C1028" i="1"/>
  <c r="C1029" i="1" s="1"/>
  <c r="C1030" i="1" s="1"/>
  <c r="C1031" i="1" s="1"/>
  <c r="C1032" i="1" s="1"/>
  <c r="D1028" i="1"/>
  <c r="G1029" i="1"/>
  <c r="G1030" i="1" s="1"/>
  <c r="G1031" i="1" s="1"/>
  <c r="G1032" i="1" s="1"/>
  <c r="F1029" i="1"/>
  <c r="F1030" i="1" s="1"/>
  <c r="F1031" i="1" s="1"/>
  <c r="F1032" i="1" s="1"/>
  <c r="E1029" i="1"/>
  <c r="E1030" i="1" s="1"/>
  <c r="E1031" i="1" s="1"/>
  <c r="A1029" i="1"/>
  <c r="A1030" i="1" s="1"/>
  <c r="A1031" i="1" s="1"/>
  <c r="A1032" i="1" s="1"/>
  <c r="D1029" i="1"/>
  <c r="D1030" i="1" s="1"/>
  <c r="D1031" i="1" s="1"/>
  <c r="F1024" i="1"/>
  <c r="F1025" i="1" s="1"/>
  <c r="F1026" i="1" s="1"/>
  <c r="G1023" i="1"/>
  <c r="G1024" i="1" s="1"/>
  <c r="G1025" i="1" s="1"/>
  <c r="G1026" i="1" s="1"/>
  <c r="F1023" i="1"/>
  <c r="E1023" i="1"/>
  <c r="E1024" i="1" s="1"/>
  <c r="E1025" i="1" s="1"/>
  <c r="A1023" i="1"/>
  <c r="A1024" i="1" s="1"/>
  <c r="A1025" i="1" s="1"/>
  <c r="A1026" i="1" s="1"/>
  <c r="D1022" i="1"/>
  <c r="D1023" i="1" s="1"/>
  <c r="D1024" i="1" s="1"/>
  <c r="D1025" i="1" s="1"/>
  <c r="C1022" i="1"/>
  <c r="C1023" i="1" s="1"/>
  <c r="C1024" i="1" s="1"/>
  <c r="C1025" i="1" s="1"/>
  <c r="C1026" i="1" s="1"/>
  <c r="D1016" i="1"/>
  <c r="D1017" i="1" s="1"/>
  <c r="D1018" i="1" s="1"/>
  <c r="D1019" i="1" s="1"/>
  <c r="C1016" i="1"/>
  <c r="C1017" i="1" s="1"/>
  <c r="G1017" i="1"/>
  <c r="G1018" i="1" s="1"/>
  <c r="G1019" i="1" s="1"/>
  <c r="G1020" i="1" s="1"/>
  <c r="F1017" i="1"/>
  <c r="F1018" i="1" s="1"/>
  <c r="F1019" i="1" s="1"/>
  <c r="F1020" i="1" s="1"/>
  <c r="E1017" i="1"/>
  <c r="E1018" i="1" s="1"/>
  <c r="E1019" i="1" s="1"/>
  <c r="A1017" i="1"/>
  <c r="A1018" i="1" s="1"/>
  <c r="A1019" i="1" s="1"/>
  <c r="A1020" i="1" s="1"/>
  <c r="D1010" i="1"/>
  <c r="D1011" i="1" s="1"/>
  <c r="D1012" i="1" s="1"/>
  <c r="D1013" i="1" s="1"/>
  <c r="C1010" i="1"/>
  <c r="C1011" i="1" s="1"/>
  <c r="C1012" i="1" s="1"/>
  <c r="C1013" i="1" s="1"/>
  <c r="C1014" i="1" s="1"/>
  <c r="A1011" i="1"/>
  <c r="A1012" i="1" s="1"/>
  <c r="A1013" i="1" s="1"/>
  <c r="A1014" i="1" s="1"/>
  <c r="G1011" i="1"/>
  <c r="G1012" i="1" s="1"/>
  <c r="G1013" i="1" s="1"/>
  <c r="G1014" i="1" s="1"/>
  <c r="F1011" i="1"/>
  <c r="F1012" i="1" s="1"/>
  <c r="F1013" i="1" s="1"/>
  <c r="F1014" i="1" s="1"/>
  <c r="E1011" i="1"/>
  <c r="E1012" i="1" s="1"/>
  <c r="E1013" i="1" s="1"/>
  <c r="C1004" i="1"/>
  <c r="C1005" i="1" s="1"/>
  <c r="C1006" i="1" s="1"/>
  <c r="C1007" i="1" s="1"/>
  <c r="C1008" i="1" s="1"/>
  <c r="D1004" i="1"/>
  <c r="D1005" i="1" s="1"/>
  <c r="D1006" i="1" s="1"/>
  <c r="D1007" i="1" s="1"/>
  <c r="F1005" i="1"/>
  <c r="F1006" i="1" s="1"/>
  <c r="F1007" i="1" s="1"/>
  <c r="F1008" i="1" s="1"/>
  <c r="E1005" i="1"/>
  <c r="E1006" i="1" s="1"/>
  <c r="E1007" i="1" s="1"/>
  <c r="A1005" i="1"/>
  <c r="A1006" i="1" s="1"/>
  <c r="A1007" i="1" s="1"/>
  <c r="A1008" i="1" s="1"/>
  <c r="G1005" i="1"/>
  <c r="G1006" i="1" s="1"/>
  <c r="G1007" i="1" s="1"/>
  <c r="G1008" i="1" s="1"/>
  <c r="G998" i="1"/>
  <c r="G999" i="1" s="1"/>
  <c r="G1000" i="1" s="1"/>
  <c r="G1001" i="1" s="1"/>
  <c r="G1002" i="1" s="1"/>
  <c r="G992" i="1"/>
  <c r="G993" i="1" s="1"/>
  <c r="G994" i="1" s="1"/>
  <c r="G995" i="1" s="1"/>
  <c r="G996" i="1" s="1"/>
  <c r="G986" i="1"/>
  <c r="G987" i="1" s="1"/>
  <c r="G988" i="1" s="1"/>
  <c r="G989" i="1" s="1"/>
  <c r="G990" i="1" s="1"/>
  <c r="D998" i="1"/>
  <c r="D999" i="1" s="1"/>
  <c r="D1000" i="1" s="1"/>
  <c r="D1001" i="1" s="1"/>
  <c r="C998" i="1"/>
  <c r="C999" i="1" s="1"/>
  <c r="C1000" i="1" s="1"/>
  <c r="C1001" i="1" s="1"/>
  <c r="C1002" i="1" s="1"/>
  <c r="C992" i="1"/>
  <c r="C993" i="1" s="1"/>
  <c r="C994" i="1" s="1"/>
  <c r="C995" i="1" s="1"/>
  <c r="C996" i="1" s="1"/>
  <c r="C986" i="1"/>
  <c r="C987" i="1" s="1"/>
  <c r="C988" i="1" s="1"/>
  <c r="C989" i="1" s="1"/>
  <c r="C990" i="1" s="1"/>
  <c r="F999" i="1"/>
  <c r="F1000" i="1" s="1"/>
  <c r="F1001" i="1" s="1"/>
  <c r="F1002" i="1" s="1"/>
  <c r="E999" i="1"/>
  <c r="E1000" i="1" s="1"/>
  <c r="E1001" i="1" s="1"/>
  <c r="A999" i="1"/>
  <c r="A1000" i="1" s="1"/>
  <c r="A1001" i="1" s="1"/>
  <c r="A1002" i="1" s="1"/>
  <c r="D992" i="1"/>
  <c r="D993" i="1" s="1"/>
  <c r="D994" i="1" s="1"/>
  <c r="D995" i="1" s="1"/>
  <c r="F993" i="1"/>
  <c r="F994" i="1" s="1"/>
  <c r="F995" i="1" s="1"/>
  <c r="F996" i="1" s="1"/>
  <c r="E993" i="1"/>
  <c r="E994" i="1" s="1"/>
  <c r="E995" i="1" s="1"/>
  <c r="A993" i="1"/>
  <c r="A994" i="1" s="1"/>
  <c r="A995" i="1" s="1"/>
  <c r="A996" i="1" s="1"/>
  <c r="D986" i="1"/>
  <c r="D987" i="1" s="1"/>
  <c r="D988" i="1" s="1"/>
  <c r="D989" i="1" s="1"/>
  <c r="D980" i="1"/>
  <c r="D981" i="1" s="1"/>
  <c r="D982" i="1" s="1"/>
  <c r="D983" i="1" s="1"/>
  <c r="F987" i="1"/>
  <c r="F988" i="1" s="1"/>
  <c r="F989" i="1" s="1"/>
  <c r="F990" i="1" s="1"/>
  <c r="E987" i="1"/>
  <c r="E988" i="1" s="1"/>
  <c r="E989" i="1" s="1"/>
  <c r="A987" i="1"/>
  <c r="A988" i="1" s="1"/>
  <c r="A989" i="1" s="1"/>
  <c r="A990" i="1" s="1"/>
  <c r="C980" i="1"/>
  <c r="C981" i="1" s="1"/>
  <c r="C982" i="1" s="1"/>
  <c r="C983" i="1" s="1"/>
  <c r="C984" i="1" s="1"/>
  <c r="F981" i="1"/>
  <c r="F982" i="1" s="1"/>
  <c r="F983" i="1" s="1"/>
  <c r="F984" i="1" s="1"/>
  <c r="E981" i="1"/>
  <c r="E982" i="1" s="1"/>
  <c r="E983" i="1" s="1"/>
  <c r="A981" i="1"/>
  <c r="A982" i="1" s="1"/>
  <c r="A983" i="1" s="1"/>
  <c r="A984" i="1" s="1"/>
  <c r="G981" i="1"/>
  <c r="G982" i="1" s="1"/>
  <c r="G983" i="1" s="1"/>
  <c r="G984" i="1" s="1"/>
  <c r="G974" i="1"/>
  <c r="G975" i="1" s="1"/>
  <c r="G976" i="1" s="1"/>
  <c r="G977" i="1" s="1"/>
  <c r="G978" i="1" s="1"/>
  <c r="G968" i="1"/>
  <c r="G969" i="1" s="1"/>
  <c r="G970" i="1" s="1"/>
  <c r="G971" i="1" s="1"/>
  <c r="G972" i="1" s="1"/>
  <c r="G962" i="1"/>
  <c r="G963" i="1" s="1"/>
  <c r="G964" i="1" s="1"/>
  <c r="G965" i="1" s="1"/>
  <c r="G966" i="1" s="1"/>
  <c r="G956" i="1"/>
  <c r="G957" i="1" s="1"/>
  <c r="G958" i="1" s="1"/>
  <c r="G959" i="1" s="1"/>
  <c r="G960" i="1" s="1"/>
  <c r="D974" i="1"/>
  <c r="D975" i="1" s="1"/>
  <c r="D976" i="1" s="1"/>
  <c r="D977" i="1" s="1"/>
  <c r="D968" i="1"/>
  <c r="D969" i="1" s="1"/>
  <c r="D970" i="1" s="1"/>
  <c r="D971" i="1" s="1"/>
  <c r="D950" i="1"/>
  <c r="D951" i="1" s="1"/>
  <c r="D952" i="1" s="1"/>
  <c r="D953" i="1" s="1"/>
  <c r="F975" i="1"/>
  <c r="F976" i="1" s="1"/>
  <c r="F977" i="1" s="1"/>
  <c r="F978" i="1" s="1"/>
  <c r="E975" i="1"/>
  <c r="E976" i="1" s="1"/>
  <c r="E977" i="1" s="1"/>
  <c r="C975" i="1"/>
  <c r="C976" i="1" s="1"/>
  <c r="C977" i="1" s="1"/>
  <c r="C978" i="1" s="1"/>
  <c r="A975" i="1"/>
  <c r="A976" i="1" s="1"/>
  <c r="A977" i="1" s="1"/>
  <c r="A978" i="1" s="1"/>
  <c r="F969" i="1"/>
  <c r="F970" i="1" s="1"/>
  <c r="F971" i="1" s="1"/>
  <c r="F972" i="1" s="1"/>
  <c r="E969" i="1"/>
  <c r="E970" i="1" s="1"/>
  <c r="E971" i="1" s="1"/>
  <c r="C969" i="1"/>
  <c r="C970" i="1" s="1"/>
  <c r="C971" i="1" s="1"/>
  <c r="C972" i="1" s="1"/>
  <c r="A969" i="1"/>
  <c r="A970" i="1" s="1"/>
  <c r="A971" i="1" s="1"/>
  <c r="A972" i="1" s="1"/>
  <c r="F963" i="1"/>
  <c r="F964" i="1" s="1"/>
  <c r="F965" i="1" s="1"/>
  <c r="F966" i="1" s="1"/>
  <c r="E963" i="1"/>
  <c r="E964" i="1" s="1"/>
  <c r="E965" i="1" s="1"/>
  <c r="C963" i="1"/>
  <c r="C964" i="1" s="1"/>
  <c r="C965" i="1" s="1"/>
  <c r="C966" i="1" s="1"/>
  <c r="A963" i="1"/>
  <c r="A964" i="1" s="1"/>
  <c r="A965" i="1" s="1"/>
  <c r="A966" i="1" s="1"/>
  <c r="D962" i="1"/>
  <c r="D963" i="1" s="1"/>
  <c r="D964" i="1" s="1"/>
  <c r="D965" i="1" s="1"/>
  <c r="F957" i="1"/>
  <c r="F958" i="1" s="1"/>
  <c r="F959" i="1" s="1"/>
  <c r="F960" i="1" s="1"/>
  <c r="E957" i="1"/>
  <c r="E958" i="1" s="1"/>
  <c r="E959" i="1" s="1"/>
  <c r="C957" i="1"/>
  <c r="C958" i="1" s="1"/>
  <c r="C959" i="1" s="1"/>
  <c r="C960" i="1" s="1"/>
  <c r="A957" i="1"/>
  <c r="A958" i="1" s="1"/>
  <c r="A959" i="1" s="1"/>
  <c r="A960" i="1" s="1"/>
  <c r="D956" i="1"/>
  <c r="D957" i="1" s="1"/>
  <c r="D958" i="1" s="1"/>
  <c r="D959" i="1" s="1"/>
  <c r="G932" i="1"/>
  <c r="G933" i="1" s="1"/>
  <c r="G934" i="1" s="1"/>
  <c r="G935" i="1" s="1"/>
  <c r="G936" i="1" s="1"/>
  <c r="G951" i="1"/>
  <c r="G952" i="1" s="1"/>
  <c r="G953" i="1" s="1"/>
  <c r="G954" i="1" s="1"/>
  <c r="F951" i="1"/>
  <c r="F952" i="1" s="1"/>
  <c r="F953" i="1" s="1"/>
  <c r="F954" i="1" s="1"/>
  <c r="E951" i="1"/>
  <c r="E952" i="1" s="1"/>
  <c r="E953" i="1" s="1"/>
  <c r="C951" i="1"/>
  <c r="C952" i="1" s="1"/>
  <c r="C953" i="1" s="1"/>
  <c r="C954" i="1" s="1"/>
  <c r="A951" i="1"/>
  <c r="A952" i="1" s="1"/>
  <c r="A953" i="1" s="1"/>
  <c r="A954" i="1" s="1"/>
  <c r="G945" i="1"/>
  <c r="G946" i="1" s="1"/>
  <c r="G947" i="1" s="1"/>
  <c r="G948" i="1" s="1"/>
  <c r="F945" i="1"/>
  <c r="F946" i="1" s="1"/>
  <c r="F947" i="1" s="1"/>
  <c r="F948" i="1" s="1"/>
  <c r="E945" i="1"/>
  <c r="E946" i="1" s="1"/>
  <c r="E947" i="1" s="1"/>
  <c r="C945" i="1"/>
  <c r="C946" i="1" s="1"/>
  <c r="C947" i="1" s="1"/>
  <c r="C948" i="1" s="1"/>
  <c r="A945" i="1"/>
  <c r="A946" i="1" s="1"/>
  <c r="A947" i="1" s="1"/>
  <c r="A948" i="1" s="1"/>
  <c r="D945" i="1"/>
  <c r="D946" i="1" s="1"/>
  <c r="D947" i="1" s="1"/>
  <c r="G939" i="1"/>
  <c r="G940" i="1" s="1"/>
  <c r="G941" i="1" s="1"/>
  <c r="G942" i="1" s="1"/>
  <c r="F939" i="1"/>
  <c r="F940" i="1" s="1"/>
  <c r="F941" i="1" s="1"/>
  <c r="F942" i="1" s="1"/>
  <c r="E939" i="1"/>
  <c r="E940" i="1" s="1"/>
  <c r="E941" i="1" s="1"/>
  <c r="C939" i="1"/>
  <c r="C940" i="1" s="1"/>
  <c r="C941" i="1" s="1"/>
  <c r="C942" i="1" s="1"/>
  <c r="A939" i="1"/>
  <c r="A940" i="1" s="1"/>
  <c r="A941" i="1" s="1"/>
  <c r="A942" i="1" s="1"/>
  <c r="D938" i="1"/>
  <c r="D939" i="1" s="1"/>
  <c r="D940" i="1" s="1"/>
  <c r="D941" i="1" s="1"/>
  <c r="D932" i="1"/>
  <c r="D933" i="1" s="1"/>
  <c r="D934" i="1" s="1"/>
  <c r="D935" i="1" s="1"/>
  <c r="F933" i="1"/>
  <c r="F934" i="1" s="1"/>
  <c r="F935" i="1" s="1"/>
  <c r="F936" i="1" s="1"/>
  <c r="E933" i="1"/>
  <c r="E934" i="1" s="1"/>
  <c r="E935" i="1" s="1"/>
  <c r="C933" i="1"/>
  <c r="C934" i="1" s="1"/>
  <c r="C935" i="1" s="1"/>
  <c r="C936" i="1" s="1"/>
  <c r="A933" i="1"/>
  <c r="A934" i="1" s="1"/>
  <c r="A935" i="1" s="1"/>
  <c r="A936" i="1" s="1"/>
  <c r="C926" i="1"/>
  <c r="C927" i="1" s="1"/>
  <c r="C928" i="1" s="1"/>
  <c r="C929" i="1" s="1"/>
  <c r="C930" i="1" s="1"/>
  <c r="C920" i="1"/>
  <c r="D926" i="1"/>
  <c r="D927" i="1" s="1"/>
  <c r="D928" i="1" s="1"/>
  <c r="D929" i="1" s="1"/>
  <c r="G926" i="1"/>
  <c r="G927" i="1" s="1"/>
  <c r="G928" i="1" s="1"/>
  <c r="G929" i="1" s="1"/>
  <c r="G930" i="1" s="1"/>
  <c r="F927" i="1"/>
  <c r="F928" i="1" s="1"/>
  <c r="F929" i="1" s="1"/>
  <c r="F930" i="1" s="1"/>
  <c r="E927" i="1"/>
  <c r="E928" i="1" s="1"/>
  <c r="E929" i="1" s="1"/>
  <c r="A927" i="1"/>
  <c r="A928" i="1" s="1"/>
  <c r="A929" i="1" s="1"/>
  <c r="A930" i="1" s="1"/>
  <c r="G920" i="1"/>
  <c r="G921" i="1" s="1"/>
  <c r="G922" i="1" s="1"/>
  <c r="G923" i="1" s="1"/>
  <c r="G924" i="1" s="1"/>
  <c r="A921" i="1"/>
  <c r="A922" i="1" s="1"/>
  <c r="A923" i="1" s="1"/>
  <c r="A924" i="1" s="1"/>
  <c r="F921" i="1"/>
  <c r="F922" i="1" s="1"/>
  <c r="F923" i="1" s="1"/>
  <c r="F924" i="1" s="1"/>
  <c r="E921" i="1"/>
  <c r="E922" i="1" s="1"/>
  <c r="E923" i="1" s="1"/>
  <c r="C921" i="1"/>
  <c r="C922" i="1" s="1"/>
  <c r="C923" i="1" s="1"/>
  <c r="C924" i="1" s="1"/>
  <c r="D921" i="1"/>
  <c r="D922" i="1" s="1"/>
  <c r="D923" i="1" s="1"/>
  <c r="G914" i="1"/>
  <c r="G915" i="1" s="1"/>
  <c r="G916" i="1" s="1"/>
  <c r="G917" i="1" s="1"/>
  <c r="G918" i="1" s="1"/>
  <c r="F915" i="1"/>
  <c r="F916" i="1" s="1"/>
  <c r="F917" i="1" s="1"/>
  <c r="F918" i="1" s="1"/>
  <c r="E915" i="1"/>
  <c r="E916" i="1" s="1"/>
  <c r="E917" i="1" s="1"/>
  <c r="A915" i="1"/>
  <c r="A916" i="1" s="1"/>
  <c r="A917" i="1" s="1"/>
  <c r="A918" i="1" s="1"/>
  <c r="D914" i="1"/>
  <c r="D915" i="1" s="1"/>
  <c r="D916" i="1" s="1"/>
  <c r="D917" i="1" s="1"/>
  <c r="C914" i="1"/>
  <c r="C915" i="1" s="1"/>
  <c r="C916" i="1" s="1"/>
  <c r="C917" i="1" s="1"/>
  <c r="C918" i="1" s="1"/>
  <c r="D896" i="1"/>
  <c r="D897" i="1" s="1"/>
  <c r="D898" i="1" s="1"/>
  <c r="D899" i="1" s="1"/>
  <c r="C896" i="1"/>
  <c r="C897" i="1" s="1"/>
  <c r="C898" i="1" s="1"/>
  <c r="C899" i="1" s="1"/>
  <c r="C900" i="1" s="1"/>
  <c r="G897" i="1"/>
  <c r="G898" i="1" s="1"/>
  <c r="G899" i="1" s="1"/>
  <c r="G900" i="1" s="1"/>
  <c r="F897" i="1"/>
  <c r="F898" i="1" s="1"/>
  <c r="F899" i="1" s="1"/>
  <c r="F900" i="1" s="1"/>
  <c r="E897" i="1"/>
  <c r="E898" i="1" s="1"/>
  <c r="E899" i="1" s="1"/>
  <c r="A897" i="1"/>
  <c r="A898" i="1" s="1"/>
  <c r="A899" i="1" s="1"/>
  <c r="A900" i="1" s="1"/>
  <c r="C806" i="1"/>
  <c r="C807" i="1" s="1"/>
  <c r="C808" i="1" s="1"/>
  <c r="C809" i="1" s="1"/>
  <c r="C810" i="1" s="1"/>
  <c r="C800" i="1"/>
  <c r="C801" i="1" s="1"/>
  <c r="C802" i="1" s="1"/>
  <c r="C803" i="1" s="1"/>
  <c r="C804" i="1" s="1"/>
  <c r="C770" i="1"/>
  <c r="C771" i="1" s="1"/>
  <c r="C772" i="1" s="1"/>
  <c r="C773" i="1" s="1"/>
  <c r="C774" i="1" s="1"/>
  <c r="C764" i="1"/>
  <c r="C765" i="1" s="1"/>
  <c r="C766" i="1" s="1"/>
  <c r="C767" i="1" s="1"/>
  <c r="C768" i="1" s="1"/>
  <c r="C752" i="1"/>
  <c r="C753" i="1" s="1"/>
  <c r="C754" i="1" s="1"/>
  <c r="C755" i="1" s="1"/>
  <c r="C756" i="1" s="1"/>
  <c r="C746" i="1"/>
  <c r="D758" i="1"/>
  <c r="D759" i="1" s="1"/>
  <c r="D760" i="1" s="1"/>
  <c r="D761" i="1" s="1"/>
  <c r="C758" i="1"/>
  <c r="C759" i="1" s="1"/>
  <c r="C760" i="1" s="1"/>
  <c r="C761" i="1" s="1"/>
  <c r="C762" i="1" s="1"/>
  <c r="F759" i="1"/>
  <c r="F760" i="1" s="1"/>
  <c r="F761" i="1" s="1"/>
  <c r="F762" i="1" s="1"/>
  <c r="E759" i="1"/>
  <c r="E760" i="1" s="1"/>
  <c r="E761" i="1" s="1"/>
  <c r="A759" i="1"/>
  <c r="A760" i="1" s="1"/>
  <c r="A761" i="1" s="1"/>
  <c r="A762" i="1" s="1"/>
  <c r="G759" i="1"/>
  <c r="G760" i="1" s="1"/>
  <c r="G761" i="1" s="1"/>
  <c r="G762" i="1" s="1"/>
  <c r="C740" i="1"/>
  <c r="C741" i="1" s="1"/>
  <c r="C742" i="1" s="1"/>
  <c r="C743" i="1" s="1"/>
  <c r="C744" i="1" s="1"/>
  <c r="G734" i="1"/>
  <c r="G722" i="1"/>
  <c r="G723" i="1" s="1"/>
  <c r="G724" i="1" s="1"/>
  <c r="G725" i="1" s="1"/>
  <c r="G726" i="1" s="1"/>
  <c r="G680" i="1"/>
  <c r="G681" i="1" s="1"/>
  <c r="G682" i="1" s="1"/>
  <c r="G683" i="1" s="1"/>
  <c r="G684" i="1" s="1"/>
  <c r="F681" i="1"/>
  <c r="F682" i="1" s="1"/>
  <c r="F683" i="1" s="1"/>
  <c r="F684" i="1" s="1"/>
  <c r="E681" i="1"/>
  <c r="E682" i="1" s="1"/>
  <c r="E683" i="1" s="1"/>
  <c r="A681" i="1"/>
  <c r="A682" i="1" s="1"/>
  <c r="A683" i="1" s="1"/>
  <c r="A684" i="1" s="1"/>
  <c r="D680" i="1"/>
  <c r="D681" i="1" s="1"/>
  <c r="D682" i="1" s="1"/>
  <c r="D683" i="1" s="1"/>
  <c r="C680" i="1"/>
  <c r="C681" i="1" s="1"/>
  <c r="C682" i="1" s="1"/>
  <c r="C683" i="1" s="1"/>
  <c r="C684" i="1" s="1"/>
  <c r="G644" i="1"/>
  <c r="G645" i="1" s="1"/>
  <c r="G646" i="1" s="1"/>
  <c r="G647" i="1" s="1"/>
  <c r="G648" i="1" s="1"/>
  <c r="G632" i="1"/>
  <c r="G633" i="1" s="1"/>
  <c r="G634" i="1" s="1"/>
  <c r="G635" i="1" s="1"/>
  <c r="G636" i="1" s="1"/>
  <c r="G626" i="1"/>
  <c r="G620" i="1"/>
  <c r="G621" i="1" s="1"/>
  <c r="G622" i="1" s="1"/>
  <c r="G623" i="1" s="1"/>
  <c r="G624" i="1" s="1"/>
  <c r="G614" i="1"/>
  <c r="G615" i="1" s="1"/>
  <c r="G616" i="1" s="1"/>
  <c r="G617" i="1" s="1"/>
  <c r="G618" i="1" s="1"/>
  <c r="F645" i="1"/>
  <c r="F646" i="1" s="1"/>
  <c r="F647" i="1" s="1"/>
  <c r="F648" i="1" s="1"/>
  <c r="E645" i="1"/>
  <c r="E646" i="1" s="1"/>
  <c r="E647" i="1" s="1"/>
  <c r="D645" i="1"/>
  <c r="D646" i="1" s="1"/>
  <c r="D647" i="1" s="1"/>
  <c r="A645" i="1"/>
  <c r="A646" i="1" s="1"/>
  <c r="A647" i="1" s="1"/>
  <c r="A648" i="1" s="1"/>
  <c r="C644" i="1"/>
  <c r="C645" i="1" s="1"/>
  <c r="C646" i="1" s="1"/>
  <c r="C647" i="1" s="1"/>
  <c r="C648" i="1" s="1"/>
  <c r="C554" i="1"/>
  <c r="C555" i="1" s="1"/>
  <c r="C556" i="1" s="1"/>
  <c r="C557" i="1" s="1"/>
  <c r="C558" i="1" s="1"/>
  <c r="C560" i="1"/>
  <c r="C561" i="1" s="1"/>
  <c r="C562" i="1" s="1"/>
  <c r="C563" i="1" s="1"/>
  <c r="C564" i="1" s="1"/>
  <c r="G566" i="1"/>
  <c r="G567" i="1" s="1"/>
  <c r="G568" i="1" s="1"/>
  <c r="G569" i="1" s="1"/>
  <c r="G570" i="1" s="1"/>
  <c r="G548" i="1"/>
  <c r="G549" i="1" s="1"/>
  <c r="G550" i="1" s="1"/>
  <c r="G551" i="1" s="1"/>
  <c r="G552" i="1" s="1"/>
  <c r="G542" i="1"/>
  <c r="G536" i="1"/>
  <c r="G537" i="1" s="1"/>
  <c r="G538" i="1" s="1"/>
  <c r="G539" i="1" s="1"/>
  <c r="G540" i="1" s="1"/>
  <c r="G530" i="1"/>
  <c r="G531" i="1" s="1"/>
  <c r="G532" i="1" s="1"/>
  <c r="G533" i="1" s="1"/>
  <c r="G534" i="1" s="1"/>
  <c r="G524" i="1"/>
  <c r="G525" i="1" s="1"/>
  <c r="G526" i="1" s="1"/>
  <c r="G527" i="1" s="1"/>
  <c r="G528" i="1" s="1"/>
  <c r="D542" i="1"/>
  <c r="D543" i="1" s="1"/>
  <c r="D544" i="1" s="1"/>
  <c r="D545" i="1" s="1"/>
  <c r="F543" i="1"/>
  <c r="F544" i="1" s="1"/>
  <c r="F545" i="1" s="1"/>
  <c r="F546" i="1" s="1"/>
  <c r="E543" i="1"/>
  <c r="E544" i="1" s="1"/>
  <c r="E545" i="1" s="1"/>
  <c r="A543" i="1"/>
  <c r="A544" i="1" s="1"/>
  <c r="A545" i="1" s="1"/>
  <c r="A546" i="1" s="1"/>
  <c r="G543" i="1"/>
  <c r="G544" i="1" s="1"/>
  <c r="G545" i="1" s="1"/>
  <c r="G546" i="1" s="1"/>
  <c r="C542" i="1"/>
  <c r="C543" i="1" s="1"/>
  <c r="C544" i="1" s="1"/>
  <c r="C545" i="1" s="1"/>
  <c r="C546" i="1" s="1"/>
  <c r="G518" i="1"/>
  <c r="G519" i="1" s="1"/>
  <c r="G520" i="1" s="1"/>
  <c r="G521" i="1" s="1"/>
  <c r="G522" i="1" s="1"/>
  <c r="G512" i="1"/>
  <c r="G513" i="1" s="1"/>
  <c r="G514" i="1" s="1"/>
  <c r="G515" i="1" s="1"/>
  <c r="G516" i="1" s="1"/>
  <c r="G506" i="1"/>
  <c r="G507" i="1" s="1"/>
  <c r="G508" i="1" s="1"/>
  <c r="G509" i="1" s="1"/>
  <c r="G510" i="1" s="1"/>
  <c r="G500" i="1"/>
  <c r="G501" i="1" s="1"/>
  <c r="G502" i="1" s="1"/>
  <c r="G503" i="1" s="1"/>
  <c r="G504" i="1" s="1"/>
  <c r="F507" i="1"/>
  <c r="F508" i="1" s="1"/>
  <c r="F509" i="1" s="1"/>
  <c r="F510" i="1" s="1"/>
  <c r="E507" i="1"/>
  <c r="E508" i="1" s="1"/>
  <c r="E509" i="1" s="1"/>
  <c r="D507" i="1"/>
  <c r="D508" i="1" s="1"/>
  <c r="D509" i="1" s="1"/>
  <c r="A507" i="1"/>
  <c r="A508" i="1" s="1"/>
  <c r="A509" i="1" s="1"/>
  <c r="A510" i="1" s="1"/>
  <c r="C506" i="1"/>
  <c r="C507" i="1" s="1"/>
  <c r="C508" i="1" s="1"/>
  <c r="C509" i="1" s="1"/>
  <c r="C510" i="1" s="1"/>
  <c r="G476" i="1"/>
  <c r="G477" i="1" s="1"/>
  <c r="G478" i="1" s="1"/>
  <c r="G479" i="1" s="1"/>
  <c r="G480" i="1" s="1"/>
  <c r="G470" i="1"/>
  <c r="G471" i="1" s="1"/>
  <c r="G472" i="1" s="1"/>
  <c r="G473" i="1" s="1"/>
  <c r="G474" i="1" s="1"/>
  <c r="G464" i="1"/>
  <c r="G465" i="1" s="1"/>
  <c r="G466" i="1" s="1"/>
  <c r="G467" i="1" s="1"/>
  <c r="G468" i="1" s="1"/>
  <c r="G458" i="1"/>
  <c r="G459" i="1" s="1"/>
  <c r="G460" i="1" s="1"/>
  <c r="G461" i="1" s="1"/>
  <c r="G462" i="1" s="1"/>
  <c r="F465" i="1"/>
  <c r="F466" i="1" s="1"/>
  <c r="F467" i="1" s="1"/>
  <c r="F468" i="1" s="1"/>
  <c r="E465" i="1"/>
  <c r="E466" i="1" s="1"/>
  <c r="E467" i="1" s="1"/>
  <c r="A465" i="1"/>
  <c r="A466" i="1" s="1"/>
  <c r="A467" i="1" s="1"/>
  <c r="A468" i="1" s="1"/>
  <c r="D464" i="1"/>
  <c r="D465" i="1" s="1"/>
  <c r="D466" i="1" s="1"/>
  <c r="D467" i="1" s="1"/>
  <c r="C464" i="1"/>
  <c r="C465" i="1" s="1"/>
  <c r="C466" i="1" s="1"/>
  <c r="C467" i="1" s="1"/>
  <c r="C468" i="1" s="1"/>
  <c r="G392" i="1"/>
  <c r="G393" i="1" s="1"/>
  <c r="G394" i="1" s="1"/>
  <c r="G395" i="1" s="1"/>
  <c r="G396" i="1" s="1"/>
  <c r="G356" i="1"/>
  <c r="G350" i="1"/>
  <c r="G351" i="1" s="1"/>
  <c r="G352" i="1" s="1"/>
  <c r="G353" i="1" s="1"/>
  <c r="G354" i="1" s="1"/>
  <c r="G344" i="1"/>
  <c r="G345" i="1" s="1"/>
  <c r="G346" i="1" s="1"/>
  <c r="G347" i="1" s="1"/>
  <c r="G348" i="1" s="1"/>
  <c r="G338" i="1"/>
  <c r="G339" i="1" s="1"/>
  <c r="G340" i="1" s="1"/>
  <c r="G341" i="1" s="1"/>
  <c r="G342" i="1" s="1"/>
  <c r="G332" i="1"/>
  <c r="G333" i="1" s="1"/>
  <c r="G334" i="1" s="1"/>
  <c r="G335" i="1" s="1"/>
  <c r="G336" i="1" s="1"/>
  <c r="F345" i="1"/>
  <c r="F346" i="1" s="1"/>
  <c r="F347" i="1" s="1"/>
  <c r="F348" i="1" s="1"/>
  <c r="E345" i="1"/>
  <c r="E346" i="1" s="1"/>
  <c r="E347" i="1" s="1"/>
  <c r="A345" i="1"/>
  <c r="A346" i="1" s="1"/>
  <c r="A347" i="1" s="1"/>
  <c r="A348" i="1" s="1"/>
  <c r="D344" i="1"/>
  <c r="D345" i="1" s="1"/>
  <c r="D346" i="1" s="1"/>
  <c r="D347" i="1" s="1"/>
  <c r="C344" i="1"/>
  <c r="C345" i="1" s="1"/>
  <c r="C346" i="1" s="1"/>
  <c r="C347" i="1" s="1"/>
  <c r="C348" i="1" s="1"/>
  <c r="F339" i="1"/>
  <c r="F340" i="1" s="1"/>
  <c r="F341" i="1" s="1"/>
  <c r="F342" i="1" s="1"/>
  <c r="E339" i="1"/>
  <c r="E340" i="1" s="1"/>
  <c r="E341" i="1" s="1"/>
  <c r="A339" i="1"/>
  <c r="A340" i="1" s="1"/>
  <c r="A341" i="1" s="1"/>
  <c r="A342" i="1" s="1"/>
  <c r="D338" i="1"/>
  <c r="D339" i="1" s="1"/>
  <c r="D340" i="1" s="1"/>
  <c r="D341" i="1" s="1"/>
  <c r="C338" i="1"/>
  <c r="C339" i="1" s="1"/>
  <c r="C340" i="1" s="1"/>
  <c r="C341" i="1" s="1"/>
  <c r="C342" i="1" s="1"/>
  <c r="G386" i="1"/>
  <c r="G387" i="1" s="1"/>
  <c r="G388" i="1" s="1"/>
  <c r="G389" i="1" s="1"/>
  <c r="G390" i="1" s="1"/>
  <c r="G380" i="1"/>
  <c r="G381" i="1" s="1"/>
  <c r="G382" i="1" s="1"/>
  <c r="G383" i="1" s="1"/>
  <c r="G384" i="1" s="1"/>
  <c r="G374" i="1"/>
  <c r="G375" i="1" s="1"/>
  <c r="G376" i="1" s="1"/>
  <c r="G377" i="1" s="1"/>
  <c r="G378" i="1" s="1"/>
  <c r="G368" i="1"/>
  <c r="G369" i="1" s="1"/>
  <c r="G370" i="1" s="1"/>
  <c r="G371" i="1" s="1"/>
  <c r="G372" i="1" s="1"/>
  <c r="G362" i="1"/>
  <c r="G363" i="1" s="1"/>
  <c r="G364" i="1" s="1"/>
  <c r="G365" i="1" s="1"/>
  <c r="G366" i="1" s="1"/>
  <c r="F375" i="1"/>
  <c r="F376" i="1" s="1"/>
  <c r="F377" i="1" s="1"/>
  <c r="F378" i="1" s="1"/>
  <c r="E375" i="1"/>
  <c r="E376" i="1" s="1"/>
  <c r="E377" i="1" s="1"/>
  <c r="A375" i="1"/>
  <c r="A376" i="1" s="1"/>
  <c r="A377" i="1" s="1"/>
  <c r="A378" i="1" s="1"/>
  <c r="D374" i="1"/>
  <c r="D375" i="1" s="1"/>
  <c r="D376" i="1" s="1"/>
  <c r="D377" i="1" s="1"/>
  <c r="C374" i="1"/>
  <c r="C375" i="1" s="1"/>
  <c r="C376" i="1" s="1"/>
  <c r="C377" i="1" s="1"/>
  <c r="C378" i="1" s="1"/>
  <c r="F369" i="1"/>
  <c r="F370" i="1" s="1"/>
  <c r="F371" i="1" s="1"/>
  <c r="F372" i="1" s="1"/>
  <c r="E369" i="1"/>
  <c r="E370" i="1" s="1"/>
  <c r="E371" i="1" s="1"/>
  <c r="A369" i="1"/>
  <c r="A370" i="1" s="1"/>
  <c r="A371" i="1" s="1"/>
  <c r="A372" i="1" s="1"/>
  <c r="D368" i="1"/>
  <c r="D369" i="1" s="1"/>
  <c r="D370" i="1" s="1"/>
  <c r="D371" i="1" s="1"/>
  <c r="C368" i="1"/>
  <c r="C369" i="1" s="1"/>
  <c r="C370" i="1" s="1"/>
  <c r="C371" i="1" s="1"/>
  <c r="C372" i="1" s="1"/>
  <c r="C80" i="1"/>
  <c r="C81" i="1" s="1"/>
  <c r="C82" i="1" s="1"/>
  <c r="C83" i="1" s="1"/>
  <c r="C84" i="1" s="1"/>
  <c r="C68" i="1"/>
  <c r="C69" i="1" s="1"/>
  <c r="C70" i="1" s="1"/>
  <c r="C71" i="1" s="1"/>
  <c r="C72" i="1" s="1"/>
  <c r="F81" i="1"/>
  <c r="F82" i="1" s="1"/>
  <c r="F83" i="1" s="1"/>
  <c r="F84" i="1" s="1"/>
  <c r="A81" i="1"/>
  <c r="A82" i="1" s="1"/>
  <c r="A83" i="1" s="1"/>
  <c r="A84" i="1" s="1"/>
  <c r="G80" i="1"/>
  <c r="G81" i="1" s="1"/>
  <c r="G82" i="1" s="1"/>
  <c r="G83" i="1" s="1"/>
  <c r="G84" i="1" s="1"/>
  <c r="D80" i="1"/>
  <c r="D81" i="1" s="1"/>
  <c r="D82" i="1" s="1"/>
  <c r="D83" i="1" s="1"/>
  <c r="F69" i="1"/>
  <c r="F70" i="1" s="1"/>
  <c r="F71" i="1" s="1"/>
  <c r="F72" i="1" s="1"/>
  <c r="A69" i="1"/>
  <c r="A70" i="1" s="1"/>
  <c r="A71" i="1" s="1"/>
  <c r="A72" i="1" s="1"/>
  <c r="G68" i="1"/>
  <c r="G69" i="1" s="1"/>
  <c r="G70" i="1" s="1"/>
  <c r="G71" i="1" s="1"/>
  <c r="G72" i="1" s="1"/>
  <c r="D68" i="1"/>
  <c r="D69" i="1" s="1"/>
  <c r="D70" i="1" s="1"/>
  <c r="D71" i="1" s="1"/>
  <c r="C74" i="1"/>
  <c r="C62" i="1"/>
  <c r="C63" i="1" s="1"/>
  <c r="C64" i="1" s="1"/>
  <c r="C65" i="1" s="1"/>
  <c r="C66" i="1" s="1"/>
  <c r="C230" i="1"/>
  <c r="C231" i="1" s="1"/>
  <c r="C232" i="1" s="1"/>
  <c r="C233" i="1" s="1"/>
  <c r="C234" i="1" s="1"/>
  <c r="C218" i="1"/>
  <c r="C219" i="1" s="1"/>
  <c r="C220" i="1" s="1"/>
  <c r="C221" i="1" s="1"/>
  <c r="C222" i="1" s="1"/>
  <c r="C212" i="1"/>
  <c r="C213" i="1" s="1"/>
  <c r="C214" i="1" s="1"/>
  <c r="C215" i="1" s="1"/>
  <c r="C216" i="1" s="1"/>
  <c r="C206" i="1"/>
  <c r="C207" i="1" s="1"/>
  <c r="C208" i="1" s="1"/>
  <c r="C209" i="1" s="1"/>
  <c r="C210" i="1" s="1"/>
  <c r="C200" i="1"/>
  <c r="C201" i="1" s="1"/>
  <c r="C202" i="1" s="1"/>
  <c r="C203" i="1" s="1"/>
  <c r="C204" i="1" s="1"/>
  <c r="G230" i="1"/>
  <c r="G231" i="1" s="1"/>
  <c r="G232" i="1" s="1"/>
  <c r="G233" i="1" s="1"/>
  <c r="G234" i="1" s="1"/>
  <c r="G200" i="1"/>
  <c r="G201" i="1" s="1"/>
  <c r="G202" i="1" s="1"/>
  <c r="G203" i="1" s="1"/>
  <c r="G204" i="1" s="1"/>
  <c r="G206" i="1"/>
  <c r="G207" i="1" s="1"/>
  <c r="G208" i="1" s="1"/>
  <c r="G209" i="1" s="1"/>
  <c r="G210" i="1" s="1"/>
  <c r="G212" i="1"/>
  <c r="G213" i="1" s="1"/>
  <c r="G214" i="1" s="1"/>
  <c r="G215" i="1" s="1"/>
  <c r="G216" i="1" s="1"/>
  <c r="G218" i="1"/>
  <c r="G219" i="1" s="1"/>
  <c r="G220" i="1" s="1"/>
  <c r="G221" i="1" s="1"/>
  <c r="G222" i="1" s="1"/>
  <c r="F213" i="1"/>
  <c r="F214" i="1" s="1"/>
  <c r="F215" i="1" s="1"/>
  <c r="F216" i="1" s="1"/>
  <c r="E213" i="1"/>
  <c r="E214" i="1" s="1"/>
  <c r="E215" i="1" s="1"/>
  <c r="A213" i="1"/>
  <c r="A214" i="1" s="1"/>
  <c r="A215" i="1" s="1"/>
  <c r="A216" i="1" s="1"/>
  <c r="D212" i="1"/>
  <c r="D213" i="1" s="1"/>
  <c r="D214" i="1" s="1"/>
  <c r="D215" i="1" s="1"/>
  <c r="F207" i="1"/>
  <c r="F208" i="1" s="1"/>
  <c r="F209" i="1" s="1"/>
  <c r="F210" i="1" s="1"/>
  <c r="E207" i="1"/>
  <c r="E208" i="1" s="1"/>
  <c r="E209" i="1" s="1"/>
  <c r="A207" i="1"/>
  <c r="A208" i="1" s="1"/>
  <c r="A209" i="1" s="1"/>
  <c r="A210" i="1" s="1"/>
  <c r="D206" i="1"/>
  <c r="D207" i="1" s="1"/>
  <c r="D208" i="1" s="1"/>
  <c r="D209" i="1" s="1"/>
  <c r="G224" i="1"/>
  <c r="G225" i="1" s="1"/>
  <c r="G226" i="1" s="1"/>
  <c r="G227" i="1" s="1"/>
  <c r="G228" i="1" s="1"/>
  <c r="G194" i="1"/>
  <c r="G195" i="1" s="1"/>
  <c r="G196" i="1" s="1"/>
  <c r="G197" i="1" s="1"/>
  <c r="G198" i="1" s="1"/>
  <c r="C224" i="1"/>
  <c r="C225" i="1" s="1"/>
  <c r="C226" i="1" s="1"/>
  <c r="C227" i="1" s="1"/>
  <c r="C228" i="1" s="1"/>
  <c r="G140" i="1"/>
  <c r="G141" i="1" s="1"/>
  <c r="G142" i="1" s="1"/>
  <c r="G143" i="1" s="1"/>
  <c r="G144" i="1" s="1"/>
  <c r="G134" i="1"/>
  <c r="G135" i="1" s="1"/>
  <c r="G136" i="1" s="1"/>
  <c r="G137" i="1" s="1"/>
  <c r="G138" i="1" s="1"/>
  <c r="G128" i="1"/>
  <c r="G129" i="1" s="1"/>
  <c r="G130" i="1" s="1"/>
  <c r="G131" i="1" s="1"/>
  <c r="G132" i="1" s="1"/>
  <c r="G122" i="1"/>
  <c r="G123" i="1" s="1"/>
  <c r="G124" i="1" s="1"/>
  <c r="G125" i="1" s="1"/>
  <c r="G126" i="1" s="1"/>
  <c r="G116" i="1"/>
  <c r="G117" i="1" s="1"/>
  <c r="G118" i="1" s="1"/>
  <c r="G119" i="1" s="1"/>
  <c r="G120" i="1" s="1"/>
  <c r="G110" i="1"/>
  <c r="G111" i="1" s="1"/>
  <c r="G112" i="1" s="1"/>
  <c r="G113" i="1" s="1"/>
  <c r="G114" i="1" s="1"/>
  <c r="G104" i="1"/>
  <c r="G105" i="1" s="1"/>
  <c r="G106" i="1" s="1"/>
  <c r="G107" i="1" s="1"/>
  <c r="G108" i="1" s="1"/>
  <c r="C890" i="1"/>
  <c r="C891" i="1" s="1"/>
  <c r="C892" i="1" s="1"/>
  <c r="C893" i="1" s="1"/>
  <c r="C894" i="1" s="1"/>
  <c r="G891" i="1"/>
  <c r="G892" i="1" s="1"/>
  <c r="G893" i="1" s="1"/>
  <c r="G894" i="1" s="1"/>
  <c r="F891" i="1"/>
  <c r="F892" i="1" s="1"/>
  <c r="F893" i="1" s="1"/>
  <c r="F894" i="1" s="1"/>
  <c r="E891" i="1"/>
  <c r="E892" i="1" s="1"/>
  <c r="E893" i="1" s="1"/>
  <c r="A891" i="1"/>
  <c r="A892" i="1" s="1"/>
  <c r="A893" i="1" s="1"/>
  <c r="A894" i="1" s="1"/>
  <c r="D891" i="1"/>
  <c r="D892" i="1" s="1"/>
  <c r="D893" i="1" s="1"/>
  <c r="D884" i="1"/>
  <c r="D885" i="1" s="1"/>
  <c r="D886" i="1" s="1"/>
  <c r="D887" i="1" s="1"/>
  <c r="C884" i="1"/>
  <c r="C885" i="1" s="1"/>
  <c r="C886" i="1" s="1"/>
  <c r="C887" i="1" s="1"/>
  <c r="C888" i="1" s="1"/>
  <c r="G885" i="1"/>
  <c r="G886" i="1" s="1"/>
  <c r="G887" i="1" s="1"/>
  <c r="G888" i="1" s="1"/>
  <c r="F885" i="1"/>
  <c r="F886" i="1" s="1"/>
  <c r="F887" i="1" s="1"/>
  <c r="F888" i="1" s="1"/>
  <c r="E885" i="1"/>
  <c r="E886" i="1" s="1"/>
  <c r="E887" i="1" s="1"/>
  <c r="A885" i="1"/>
  <c r="A886" i="1" s="1"/>
  <c r="A887" i="1" s="1"/>
  <c r="A888" i="1" s="1"/>
  <c r="D878" i="1"/>
  <c r="D879" i="1" s="1"/>
  <c r="D880" i="1" s="1"/>
  <c r="D881" i="1" s="1"/>
  <c r="C878" i="1"/>
  <c r="C879" i="1" s="1"/>
  <c r="C880" i="1" s="1"/>
  <c r="C881" i="1" s="1"/>
  <c r="C882" i="1" s="1"/>
  <c r="G879" i="1"/>
  <c r="G880" i="1" s="1"/>
  <c r="G881" i="1" s="1"/>
  <c r="G882" i="1" s="1"/>
  <c r="F879" i="1"/>
  <c r="F880" i="1" s="1"/>
  <c r="F881" i="1" s="1"/>
  <c r="F882" i="1" s="1"/>
  <c r="E879" i="1"/>
  <c r="E880" i="1" s="1"/>
  <c r="E881" i="1" s="1"/>
  <c r="A879" i="1"/>
  <c r="A880" i="1" s="1"/>
  <c r="A881" i="1" s="1"/>
  <c r="A882" i="1" s="1"/>
  <c r="D872" i="1"/>
  <c r="D873" i="1" s="1"/>
  <c r="D874" i="1" s="1"/>
  <c r="D875" i="1" s="1"/>
  <c r="C872" i="1"/>
  <c r="C873" i="1" s="1"/>
  <c r="C874" i="1" s="1"/>
  <c r="C875" i="1" s="1"/>
  <c r="C876" i="1" s="1"/>
  <c r="F873" i="1"/>
  <c r="F874" i="1" s="1"/>
  <c r="F875" i="1" s="1"/>
  <c r="F876" i="1" s="1"/>
  <c r="E873" i="1"/>
  <c r="E874" i="1" s="1"/>
  <c r="E875" i="1" s="1"/>
  <c r="A873" i="1"/>
  <c r="A874" i="1" s="1"/>
  <c r="A875" i="1" s="1"/>
  <c r="A876" i="1" s="1"/>
  <c r="G873" i="1"/>
  <c r="G874" i="1" s="1"/>
  <c r="G875" i="1" s="1"/>
  <c r="G876" i="1" s="1"/>
  <c r="G866" i="1"/>
  <c r="G867" i="1" s="1"/>
  <c r="G868" i="1" s="1"/>
  <c r="G869" i="1" s="1"/>
  <c r="G870" i="1" s="1"/>
  <c r="G860" i="1"/>
  <c r="G861" i="1" s="1"/>
  <c r="G862" i="1" s="1"/>
  <c r="G863" i="1" s="1"/>
  <c r="G864" i="1" s="1"/>
  <c r="G854" i="1"/>
  <c r="G855" i="1" s="1"/>
  <c r="G856" i="1" s="1"/>
  <c r="G857" i="1" s="1"/>
  <c r="G858" i="1" s="1"/>
  <c r="G848" i="1"/>
  <c r="G849" i="1" s="1"/>
  <c r="G850" i="1" s="1"/>
  <c r="G851" i="1" s="1"/>
  <c r="G852" i="1" s="1"/>
  <c r="F867" i="1"/>
  <c r="F868" i="1" s="1"/>
  <c r="F869" i="1" s="1"/>
  <c r="F870" i="1" s="1"/>
  <c r="E867" i="1"/>
  <c r="E868" i="1" s="1"/>
  <c r="E869" i="1" s="1"/>
  <c r="A867" i="1"/>
  <c r="A868" i="1" s="1"/>
  <c r="A869" i="1" s="1"/>
  <c r="A870" i="1" s="1"/>
  <c r="D866" i="1"/>
  <c r="D867" i="1" s="1"/>
  <c r="D868" i="1" s="1"/>
  <c r="D869" i="1" s="1"/>
  <c r="C866" i="1"/>
  <c r="C867" i="1" s="1"/>
  <c r="C868" i="1" s="1"/>
  <c r="C869" i="1" s="1"/>
  <c r="C870" i="1" s="1"/>
  <c r="F861" i="1"/>
  <c r="F862" i="1" s="1"/>
  <c r="F863" i="1" s="1"/>
  <c r="F864" i="1" s="1"/>
  <c r="E861" i="1"/>
  <c r="E862" i="1" s="1"/>
  <c r="E863" i="1" s="1"/>
  <c r="A861" i="1"/>
  <c r="A862" i="1" s="1"/>
  <c r="A863" i="1" s="1"/>
  <c r="A864" i="1" s="1"/>
  <c r="D860" i="1"/>
  <c r="D861" i="1" s="1"/>
  <c r="D862" i="1" s="1"/>
  <c r="D863" i="1" s="1"/>
  <c r="C860" i="1"/>
  <c r="C861" i="1" s="1"/>
  <c r="C862" i="1" s="1"/>
  <c r="C863" i="1" s="1"/>
  <c r="C864" i="1" s="1"/>
  <c r="F855" i="1"/>
  <c r="F856" i="1" s="1"/>
  <c r="F857" i="1" s="1"/>
  <c r="F858" i="1" s="1"/>
  <c r="E855" i="1"/>
  <c r="E856" i="1" s="1"/>
  <c r="E857" i="1" s="1"/>
  <c r="A855" i="1"/>
  <c r="A856" i="1" s="1"/>
  <c r="A857" i="1" s="1"/>
  <c r="A858" i="1" s="1"/>
  <c r="D854" i="1"/>
  <c r="D855" i="1" s="1"/>
  <c r="D856" i="1" s="1"/>
  <c r="D857" i="1" s="1"/>
  <c r="C854" i="1"/>
  <c r="C855" i="1" s="1"/>
  <c r="C856" i="1" s="1"/>
  <c r="C857" i="1" s="1"/>
  <c r="C858" i="1" s="1"/>
  <c r="C842" i="1"/>
  <c r="C843" i="1" s="1"/>
  <c r="C844" i="1" s="1"/>
  <c r="C845" i="1" s="1"/>
  <c r="C846" i="1" s="1"/>
  <c r="C836" i="1"/>
  <c r="C837" i="1" s="1"/>
  <c r="C838" i="1" s="1"/>
  <c r="C839" i="1" s="1"/>
  <c r="C840" i="1" s="1"/>
  <c r="C830" i="1"/>
  <c r="C831" i="1" s="1"/>
  <c r="C832" i="1" s="1"/>
  <c r="C833" i="1" s="1"/>
  <c r="C834" i="1" s="1"/>
  <c r="C824" i="1"/>
  <c r="C825" i="1" s="1"/>
  <c r="C826" i="1" s="1"/>
  <c r="C827" i="1" s="1"/>
  <c r="C828" i="1" s="1"/>
  <c r="C848" i="1"/>
  <c r="C849" i="1" s="1"/>
  <c r="C850" i="1" s="1"/>
  <c r="C851" i="1" s="1"/>
  <c r="C852" i="1" s="1"/>
  <c r="F849" i="1"/>
  <c r="F850" i="1" s="1"/>
  <c r="F851" i="1" s="1"/>
  <c r="F852" i="1" s="1"/>
  <c r="E849" i="1"/>
  <c r="E850" i="1" s="1"/>
  <c r="E851" i="1" s="1"/>
  <c r="A849" i="1"/>
  <c r="A850" i="1" s="1"/>
  <c r="A851" i="1" s="1"/>
  <c r="A852" i="1" s="1"/>
  <c r="D848" i="1"/>
  <c r="D849" i="1" s="1"/>
  <c r="D850" i="1" s="1"/>
  <c r="D851" i="1" s="1"/>
  <c r="F843" i="1"/>
  <c r="F844" i="1" s="1"/>
  <c r="F845" i="1" s="1"/>
  <c r="F846" i="1" s="1"/>
  <c r="E843" i="1"/>
  <c r="E844" i="1" s="1"/>
  <c r="E845" i="1" s="1"/>
  <c r="A843" i="1"/>
  <c r="A844" i="1" s="1"/>
  <c r="A845" i="1" s="1"/>
  <c r="A846" i="1" s="1"/>
  <c r="G842" i="1"/>
  <c r="G843" i="1" s="1"/>
  <c r="G844" i="1" s="1"/>
  <c r="G845" i="1" s="1"/>
  <c r="G846" i="1" s="1"/>
  <c r="D842" i="1"/>
  <c r="D843" i="1" s="1"/>
  <c r="D844" i="1" s="1"/>
  <c r="D845" i="1" s="1"/>
  <c r="F837" i="1"/>
  <c r="F838" i="1" s="1"/>
  <c r="F839" i="1" s="1"/>
  <c r="F840" i="1" s="1"/>
  <c r="E837" i="1"/>
  <c r="E838" i="1" s="1"/>
  <c r="E839" i="1" s="1"/>
  <c r="A837" i="1"/>
  <c r="A838" i="1" s="1"/>
  <c r="A839" i="1" s="1"/>
  <c r="A840" i="1" s="1"/>
  <c r="G836" i="1"/>
  <c r="G837" i="1" s="1"/>
  <c r="G838" i="1" s="1"/>
  <c r="G839" i="1" s="1"/>
  <c r="G840" i="1" s="1"/>
  <c r="D836" i="1"/>
  <c r="D837" i="1" s="1"/>
  <c r="D838" i="1" s="1"/>
  <c r="D839" i="1" s="1"/>
  <c r="F831" i="1"/>
  <c r="F832" i="1" s="1"/>
  <c r="F833" i="1" s="1"/>
  <c r="F834" i="1" s="1"/>
  <c r="E831" i="1"/>
  <c r="E832" i="1" s="1"/>
  <c r="E833" i="1" s="1"/>
  <c r="A831" i="1"/>
  <c r="A832" i="1" s="1"/>
  <c r="A833" i="1" s="1"/>
  <c r="A834" i="1" s="1"/>
  <c r="G830" i="1"/>
  <c r="G831" i="1" s="1"/>
  <c r="G832" i="1" s="1"/>
  <c r="G833" i="1" s="1"/>
  <c r="G834" i="1" s="1"/>
  <c r="D830" i="1"/>
  <c r="D831" i="1" s="1"/>
  <c r="D832" i="1" s="1"/>
  <c r="D833" i="1" s="1"/>
  <c r="G824" i="1"/>
  <c r="G825" i="1" s="1"/>
  <c r="G826" i="1" s="1"/>
  <c r="G827" i="1" s="1"/>
  <c r="G828" i="1" s="1"/>
  <c r="D824" i="1"/>
  <c r="D825" i="1" s="1"/>
  <c r="D826" i="1" s="1"/>
  <c r="D827" i="1" s="1"/>
  <c r="F825" i="1"/>
  <c r="F826" i="1" s="1"/>
  <c r="F827" i="1" s="1"/>
  <c r="F828" i="1" s="1"/>
  <c r="E825" i="1"/>
  <c r="E826" i="1" s="1"/>
  <c r="E827" i="1" s="1"/>
  <c r="A825" i="1"/>
  <c r="A826" i="1" s="1"/>
  <c r="A827" i="1" s="1"/>
  <c r="A828" i="1" s="1"/>
  <c r="C818" i="1"/>
  <c r="C819" i="1" s="1"/>
  <c r="C820" i="1" s="1"/>
  <c r="C821" i="1" s="1"/>
  <c r="C822" i="1" s="1"/>
  <c r="G819" i="1"/>
  <c r="G820" i="1" s="1"/>
  <c r="G821" i="1" s="1"/>
  <c r="G822" i="1" s="1"/>
  <c r="F819" i="1"/>
  <c r="F820" i="1" s="1"/>
  <c r="F821" i="1" s="1"/>
  <c r="F822" i="1" s="1"/>
  <c r="E819" i="1"/>
  <c r="E820" i="1" s="1"/>
  <c r="E821" i="1" s="1"/>
  <c r="A819" i="1"/>
  <c r="A820" i="1" s="1"/>
  <c r="A821" i="1" s="1"/>
  <c r="A822" i="1" s="1"/>
  <c r="D819" i="1"/>
  <c r="D820" i="1" s="1"/>
  <c r="D821" i="1" s="1"/>
  <c r="C812" i="1"/>
  <c r="C813" i="1" s="1"/>
  <c r="C814" i="1" s="1"/>
  <c r="C815" i="1" s="1"/>
  <c r="C816" i="1" s="1"/>
  <c r="G813" i="1"/>
  <c r="G814" i="1" s="1"/>
  <c r="G815" i="1" s="1"/>
  <c r="G816" i="1" s="1"/>
  <c r="F813" i="1"/>
  <c r="F814" i="1" s="1"/>
  <c r="F815" i="1" s="1"/>
  <c r="F816" i="1" s="1"/>
  <c r="E813" i="1"/>
  <c r="E814" i="1" s="1"/>
  <c r="E815" i="1" s="1"/>
  <c r="A813" i="1"/>
  <c r="A814" i="1" s="1"/>
  <c r="A815" i="1" s="1"/>
  <c r="A816" i="1" s="1"/>
  <c r="D812" i="1"/>
  <c r="D813" i="1" s="1"/>
  <c r="D814" i="1" s="1"/>
  <c r="D815" i="1" s="1"/>
  <c r="D806" i="1"/>
  <c r="D807" i="1" s="1"/>
  <c r="D808" i="1" s="1"/>
  <c r="D809" i="1" s="1"/>
  <c r="F807" i="1"/>
  <c r="F808" i="1" s="1"/>
  <c r="F809" i="1" s="1"/>
  <c r="F810" i="1" s="1"/>
  <c r="E807" i="1"/>
  <c r="E808" i="1" s="1"/>
  <c r="E809" i="1" s="1"/>
  <c r="A807" i="1"/>
  <c r="A808" i="1" s="1"/>
  <c r="A809" i="1" s="1"/>
  <c r="A810" i="1" s="1"/>
  <c r="G807" i="1"/>
  <c r="G808" i="1" s="1"/>
  <c r="G809" i="1" s="1"/>
  <c r="G810" i="1" s="1"/>
  <c r="C782" i="1"/>
  <c r="C783" i="1" s="1"/>
  <c r="C784" i="1" s="1"/>
  <c r="C785" i="1" s="1"/>
  <c r="C786" i="1" s="1"/>
  <c r="C794" i="1"/>
  <c r="C795" i="1" s="1"/>
  <c r="C796" i="1" s="1"/>
  <c r="C797" i="1" s="1"/>
  <c r="C798" i="1" s="1"/>
  <c r="G800" i="1"/>
  <c r="G801" i="1" s="1"/>
  <c r="G802" i="1" s="1"/>
  <c r="G803" i="1" s="1"/>
  <c r="G804" i="1" s="1"/>
  <c r="G674" i="1"/>
  <c r="G675" i="1" s="1"/>
  <c r="G676" i="1" s="1"/>
  <c r="G677" i="1" s="1"/>
  <c r="G678" i="1" s="1"/>
  <c r="G668" i="1"/>
  <c r="G669" i="1" s="1"/>
  <c r="G670" i="1" s="1"/>
  <c r="G671" i="1" s="1"/>
  <c r="G672" i="1" s="1"/>
  <c r="G662" i="1"/>
  <c r="G663" i="1" s="1"/>
  <c r="G664" i="1" s="1"/>
  <c r="G665" i="1" s="1"/>
  <c r="G666" i="1" s="1"/>
  <c r="D674" i="1"/>
  <c r="D675" i="1" s="1"/>
  <c r="D676" i="1" s="1"/>
  <c r="D677" i="1" s="1"/>
  <c r="G638" i="1"/>
  <c r="G639" i="1" s="1"/>
  <c r="G640" i="1" s="1"/>
  <c r="G641" i="1" s="1"/>
  <c r="G642" i="1" s="1"/>
  <c r="G650" i="1"/>
  <c r="G651" i="1" s="1"/>
  <c r="G652" i="1" s="1"/>
  <c r="G653" i="1" s="1"/>
  <c r="G654" i="1" s="1"/>
  <c r="G656" i="1"/>
  <c r="G657" i="1" s="1"/>
  <c r="G658" i="1" s="1"/>
  <c r="G659" i="1" s="1"/>
  <c r="G660" i="1" s="1"/>
  <c r="D668" i="1"/>
  <c r="D669" i="1" s="1"/>
  <c r="D670" i="1" s="1"/>
  <c r="D671" i="1" s="1"/>
  <c r="F669" i="1"/>
  <c r="F670" i="1" s="1"/>
  <c r="F671" i="1" s="1"/>
  <c r="F672" i="1" s="1"/>
  <c r="E669" i="1"/>
  <c r="E670" i="1" s="1"/>
  <c r="E671" i="1" s="1"/>
  <c r="A669" i="1"/>
  <c r="A670" i="1" s="1"/>
  <c r="A671" i="1" s="1"/>
  <c r="A672" i="1" s="1"/>
  <c r="C668" i="1"/>
  <c r="C669" i="1" s="1"/>
  <c r="C670" i="1" s="1"/>
  <c r="C671" i="1" s="1"/>
  <c r="C672" i="1" s="1"/>
  <c r="G627" i="1"/>
  <c r="G628" i="1" s="1"/>
  <c r="G629" i="1" s="1"/>
  <c r="G630" i="1" s="1"/>
  <c r="D614" i="1"/>
  <c r="D615" i="1" s="1"/>
  <c r="D616" i="1" s="1"/>
  <c r="D617" i="1" s="1"/>
  <c r="G794" i="1"/>
  <c r="G795" i="1" s="1"/>
  <c r="G796" i="1" s="1"/>
  <c r="G797" i="1" s="1"/>
  <c r="G798" i="1" s="1"/>
  <c r="C788" i="1"/>
  <c r="C789" i="1" s="1"/>
  <c r="D776" i="1"/>
  <c r="D777" i="1" s="1"/>
  <c r="D778" i="1" s="1"/>
  <c r="D779" i="1" s="1"/>
  <c r="C776" i="1"/>
  <c r="C777" i="1" s="1"/>
  <c r="C778" i="1" s="1"/>
  <c r="C779" i="1" s="1"/>
  <c r="C780" i="1" s="1"/>
  <c r="D782" i="1"/>
  <c r="D783" i="1" s="1"/>
  <c r="D784" i="1" s="1"/>
  <c r="D785" i="1" s="1"/>
  <c r="A783" i="1"/>
  <c r="A784" i="1" s="1"/>
  <c r="A785" i="1" s="1"/>
  <c r="A786" i="1" s="1"/>
  <c r="E783" i="1"/>
  <c r="E784" i="1" s="1"/>
  <c r="E785" i="1" s="1"/>
  <c r="F783" i="1"/>
  <c r="F784" i="1" s="1"/>
  <c r="F785" i="1" s="1"/>
  <c r="F786" i="1" s="1"/>
  <c r="G783" i="1"/>
  <c r="G784" i="1" s="1"/>
  <c r="G785" i="1" s="1"/>
  <c r="G786" i="1" s="1"/>
  <c r="A789" i="1"/>
  <c r="A790" i="1" s="1"/>
  <c r="A791" i="1" s="1"/>
  <c r="A792" i="1" s="1"/>
  <c r="D789" i="1"/>
  <c r="D790" i="1" s="1"/>
  <c r="D791" i="1" s="1"/>
  <c r="E789" i="1"/>
  <c r="E790" i="1" s="1"/>
  <c r="E791" i="1" s="1"/>
  <c r="F789" i="1"/>
  <c r="F790" i="1" s="1"/>
  <c r="F791" i="1" s="1"/>
  <c r="F792" i="1" s="1"/>
  <c r="G789" i="1"/>
  <c r="G790" i="1" s="1"/>
  <c r="G791" i="1" s="1"/>
  <c r="G792" i="1" s="1"/>
  <c r="D794" i="1"/>
  <c r="D795" i="1" s="1"/>
  <c r="D796" i="1" s="1"/>
  <c r="D797" i="1" s="1"/>
  <c r="A795" i="1"/>
  <c r="A796" i="1" s="1"/>
  <c r="A797" i="1" s="1"/>
  <c r="A798" i="1" s="1"/>
  <c r="E795" i="1"/>
  <c r="E796" i="1" s="1"/>
  <c r="E797" i="1" s="1"/>
  <c r="F795" i="1"/>
  <c r="F796" i="1" s="1"/>
  <c r="F797" i="1" s="1"/>
  <c r="F798" i="1" s="1"/>
  <c r="A801" i="1"/>
  <c r="A802" i="1" s="1"/>
  <c r="A803" i="1" s="1"/>
  <c r="A804" i="1" s="1"/>
  <c r="D801" i="1"/>
  <c r="D802" i="1" s="1"/>
  <c r="D803" i="1" s="1"/>
  <c r="E801" i="1"/>
  <c r="E802" i="1" s="1"/>
  <c r="E803" i="1" s="1"/>
  <c r="F801" i="1"/>
  <c r="F802" i="1" s="1"/>
  <c r="F803" i="1" s="1"/>
  <c r="F804" i="1" s="1"/>
  <c r="G777" i="1"/>
  <c r="G778" i="1" s="1"/>
  <c r="G779" i="1" s="1"/>
  <c r="G780" i="1" s="1"/>
  <c r="F777" i="1"/>
  <c r="F778" i="1" s="1"/>
  <c r="F779" i="1" s="1"/>
  <c r="F780" i="1" s="1"/>
  <c r="E777" i="1"/>
  <c r="E778" i="1" s="1"/>
  <c r="E779" i="1" s="1"/>
  <c r="A777" i="1"/>
  <c r="A778" i="1" s="1"/>
  <c r="A779" i="1" s="1"/>
  <c r="A780" i="1" s="1"/>
  <c r="G771" i="1"/>
  <c r="G772" i="1" s="1"/>
  <c r="G773" i="1" s="1"/>
  <c r="G774" i="1" s="1"/>
  <c r="F771" i="1"/>
  <c r="F772" i="1" s="1"/>
  <c r="F773" i="1" s="1"/>
  <c r="F774" i="1" s="1"/>
  <c r="E771" i="1"/>
  <c r="E772" i="1" s="1"/>
  <c r="E773" i="1" s="1"/>
  <c r="A771" i="1"/>
  <c r="A772" i="1" s="1"/>
  <c r="A773" i="1" s="1"/>
  <c r="A774" i="1" s="1"/>
  <c r="D770" i="1"/>
  <c r="D771" i="1" s="1"/>
  <c r="D772" i="1" s="1"/>
  <c r="D773" i="1" s="1"/>
  <c r="D764" i="1"/>
  <c r="D765" i="1" s="1"/>
  <c r="D766" i="1" s="1"/>
  <c r="D767" i="1" s="1"/>
  <c r="F765" i="1"/>
  <c r="F766" i="1" s="1"/>
  <c r="F767" i="1" s="1"/>
  <c r="F768" i="1" s="1"/>
  <c r="E765" i="1"/>
  <c r="E766" i="1" s="1"/>
  <c r="E767" i="1" s="1"/>
  <c r="A765" i="1"/>
  <c r="A766" i="1" s="1"/>
  <c r="A767" i="1" s="1"/>
  <c r="A768" i="1" s="1"/>
  <c r="G765" i="1"/>
  <c r="G766" i="1" s="1"/>
  <c r="G767" i="1" s="1"/>
  <c r="G768" i="1" s="1"/>
  <c r="D746" i="1"/>
  <c r="D747" i="1" s="1"/>
  <c r="D748" i="1" s="1"/>
  <c r="D749" i="1" s="1"/>
  <c r="G752" i="1"/>
  <c r="G753" i="1" s="1"/>
  <c r="G754" i="1" s="1"/>
  <c r="G755" i="1" s="1"/>
  <c r="G756" i="1" s="1"/>
  <c r="G746" i="1"/>
  <c r="G747" i="1" s="1"/>
  <c r="G748" i="1" s="1"/>
  <c r="G749" i="1" s="1"/>
  <c r="G750" i="1" s="1"/>
  <c r="F753" i="1"/>
  <c r="F754" i="1" s="1"/>
  <c r="F755" i="1" s="1"/>
  <c r="F756" i="1" s="1"/>
  <c r="E753" i="1"/>
  <c r="E754" i="1" s="1"/>
  <c r="E755" i="1" s="1"/>
  <c r="D753" i="1"/>
  <c r="D754" i="1" s="1"/>
  <c r="D755" i="1" s="1"/>
  <c r="A753" i="1"/>
  <c r="A754" i="1" s="1"/>
  <c r="A755" i="1" s="1"/>
  <c r="A756" i="1" s="1"/>
  <c r="F747" i="1"/>
  <c r="F748" i="1" s="1"/>
  <c r="F749" i="1" s="1"/>
  <c r="F750" i="1" s="1"/>
  <c r="E747" i="1"/>
  <c r="E748" i="1" s="1"/>
  <c r="E749" i="1" s="1"/>
  <c r="A747" i="1"/>
  <c r="A748" i="1" s="1"/>
  <c r="A749" i="1" s="1"/>
  <c r="A750" i="1" s="1"/>
  <c r="C747" i="1"/>
  <c r="C748" i="1" s="1"/>
  <c r="C749" i="1" s="1"/>
  <c r="C750" i="1" s="1"/>
  <c r="D740" i="1"/>
  <c r="D741" i="1" s="1"/>
  <c r="D742" i="1" s="1"/>
  <c r="D743" i="1" s="1"/>
  <c r="G741" i="1"/>
  <c r="G742" i="1" s="1"/>
  <c r="G743" i="1" s="1"/>
  <c r="G744" i="1" s="1"/>
  <c r="F741" i="1"/>
  <c r="F742" i="1" s="1"/>
  <c r="F743" i="1" s="1"/>
  <c r="F744" i="1" s="1"/>
  <c r="E741" i="1"/>
  <c r="E742" i="1" s="1"/>
  <c r="E743" i="1" s="1"/>
  <c r="A741" i="1"/>
  <c r="A742" i="1" s="1"/>
  <c r="A743" i="1" s="1"/>
  <c r="A744" i="1" s="1"/>
  <c r="G735" i="1"/>
  <c r="G736" i="1" s="1"/>
  <c r="G737" i="1" s="1"/>
  <c r="G738" i="1" s="1"/>
  <c r="F735" i="1"/>
  <c r="F736" i="1" s="1"/>
  <c r="F737" i="1" s="1"/>
  <c r="F738" i="1" s="1"/>
  <c r="E735" i="1"/>
  <c r="E736" i="1" s="1"/>
  <c r="E737" i="1" s="1"/>
  <c r="A735" i="1"/>
  <c r="A736" i="1" s="1"/>
  <c r="A737" i="1" s="1"/>
  <c r="A738" i="1" s="1"/>
  <c r="D734" i="1"/>
  <c r="D735" i="1" s="1"/>
  <c r="D736" i="1" s="1"/>
  <c r="D737" i="1" s="1"/>
  <c r="C735" i="1"/>
  <c r="C736" i="1" s="1"/>
  <c r="C737" i="1" s="1"/>
  <c r="C738" i="1" s="1"/>
  <c r="C728" i="1"/>
  <c r="C729" i="1" s="1"/>
  <c r="C730" i="1" s="1"/>
  <c r="C731" i="1" s="1"/>
  <c r="C732" i="1" s="1"/>
  <c r="G729" i="1"/>
  <c r="G730" i="1" s="1"/>
  <c r="G731" i="1" s="1"/>
  <c r="G732" i="1" s="1"/>
  <c r="F729" i="1"/>
  <c r="F730" i="1" s="1"/>
  <c r="F731" i="1" s="1"/>
  <c r="F732" i="1" s="1"/>
  <c r="E729" i="1"/>
  <c r="E730" i="1" s="1"/>
  <c r="E731" i="1" s="1"/>
  <c r="A729" i="1"/>
  <c r="A730" i="1" s="1"/>
  <c r="A731" i="1" s="1"/>
  <c r="A732" i="1" s="1"/>
  <c r="D728" i="1"/>
  <c r="D729" i="1" s="1"/>
  <c r="D730" i="1" s="1"/>
  <c r="D731" i="1" s="1"/>
  <c r="F723" i="1"/>
  <c r="F724" i="1" s="1"/>
  <c r="F725" i="1" s="1"/>
  <c r="F726" i="1" s="1"/>
  <c r="E723" i="1"/>
  <c r="E724" i="1" s="1"/>
  <c r="E725" i="1" s="1"/>
  <c r="C723" i="1"/>
  <c r="C724" i="1" s="1"/>
  <c r="C725" i="1" s="1"/>
  <c r="C726" i="1" s="1"/>
  <c r="A723" i="1"/>
  <c r="A724" i="1" s="1"/>
  <c r="A725" i="1" s="1"/>
  <c r="A726" i="1" s="1"/>
  <c r="D722" i="1"/>
  <c r="D723" i="1" s="1"/>
  <c r="D724" i="1" s="1"/>
  <c r="D725" i="1" s="1"/>
  <c r="D716" i="1"/>
  <c r="D717" i="1" s="1"/>
  <c r="D718" i="1" s="1"/>
  <c r="D719" i="1" s="1"/>
  <c r="D710" i="1"/>
  <c r="D711" i="1" s="1"/>
  <c r="D712" i="1" s="1"/>
  <c r="D713" i="1" s="1"/>
  <c r="D704" i="1"/>
  <c r="D705" i="1" s="1"/>
  <c r="D706" i="1" s="1"/>
  <c r="D707" i="1" s="1"/>
  <c r="D698" i="1"/>
  <c r="D699" i="1" s="1"/>
  <c r="D700" i="1" s="1"/>
  <c r="D701" i="1" s="1"/>
  <c r="D692" i="1"/>
  <c r="D693" i="1" s="1"/>
  <c r="D694" i="1" s="1"/>
  <c r="D695" i="1" s="1"/>
  <c r="D686" i="1"/>
  <c r="D687" i="1" s="1"/>
  <c r="D688" i="1" s="1"/>
  <c r="D689" i="1" s="1"/>
  <c r="G716" i="1"/>
  <c r="G717" i="1" s="1"/>
  <c r="G718" i="1" s="1"/>
  <c r="G719" i="1" s="1"/>
  <c r="G720" i="1" s="1"/>
  <c r="G710" i="1"/>
  <c r="G711" i="1" s="1"/>
  <c r="G712" i="1" s="1"/>
  <c r="G713" i="1" s="1"/>
  <c r="G714" i="1" s="1"/>
  <c r="G704" i="1"/>
  <c r="G705" i="1" s="1"/>
  <c r="G706" i="1" s="1"/>
  <c r="G707" i="1" s="1"/>
  <c r="G708" i="1" s="1"/>
  <c r="G698" i="1"/>
  <c r="G699" i="1" s="1"/>
  <c r="G700" i="1" s="1"/>
  <c r="G701" i="1" s="1"/>
  <c r="G702" i="1" s="1"/>
  <c r="G692" i="1"/>
  <c r="G693" i="1" s="1"/>
  <c r="G694" i="1" s="1"/>
  <c r="G695" i="1" s="1"/>
  <c r="G696" i="1" s="1"/>
  <c r="G686" i="1"/>
  <c r="G687" i="1" s="1"/>
  <c r="G688" i="1" s="1"/>
  <c r="G689" i="1" s="1"/>
  <c r="G690" i="1" s="1"/>
  <c r="F717" i="1"/>
  <c r="F718" i="1" s="1"/>
  <c r="F719" i="1" s="1"/>
  <c r="F720" i="1" s="1"/>
  <c r="E717" i="1"/>
  <c r="E718" i="1" s="1"/>
  <c r="E719" i="1" s="1"/>
  <c r="C717" i="1"/>
  <c r="C718" i="1" s="1"/>
  <c r="C719" i="1" s="1"/>
  <c r="C720" i="1" s="1"/>
  <c r="A717" i="1"/>
  <c r="A718" i="1" s="1"/>
  <c r="A719" i="1" s="1"/>
  <c r="A720" i="1" s="1"/>
  <c r="F711" i="1"/>
  <c r="F712" i="1" s="1"/>
  <c r="F713" i="1" s="1"/>
  <c r="F714" i="1" s="1"/>
  <c r="E711" i="1"/>
  <c r="E712" i="1" s="1"/>
  <c r="E713" i="1" s="1"/>
  <c r="C711" i="1"/>
  <c r="C712" i="1" s="1"/>
  <c r="C713" i="1" s="1"/>
  <c r="C714" i="1" s="1"/>
  <c r="A711" i="1"/>
  <c r="A712" i="1" s="1"/>
  <c r="A713" i="1" s="1"/>
  <c r="A714" i="1" s="1"/>
  <c r="F705" i="1"/>
  <c r="F706" i="1" s="1"/>
  <c r="F707" i="1" s="1"/>
  <c r="F708" i="1" s="1"/>
  <c r="E705" i="1"/>
  <c r="E706" i="1" s="1"/>
  <c r="E707" i="1" s="1"/>
  <c r="C705" i="1"/>
  <c r="C706" i="1" s="1"/>
  <c r="C707" i="1" s="1"/>
  <c r="C708" i="1" s="1"/>
  <c r="A705" i="1"/>
  <c r="A706" i="1" s="1"/>
  <c r="A707" i="1" s="1"/>
  <c r="A708" i="1" s="1"/>
  <c r="F699" i="1"/>
  <c r="F700" i="1" s="1"/>
  <c r="F701" i="1" s="1"/>
  <c r="F702" i="1" s="1"/>
  <c r="E699" i="1"/>
  <c r="E700" i="1" s="1"/>
  <c r="E701" i="1" s="1"/>
  <c r="C699" i="1"/>
  <c r="C700" i="1" s="1"/>
  <c r="C701" i="1" s="1"/>
  <c r="C702" i="1" s="1"/>
  <c r="A699" i="1"/>
  <c r="A700" i="1" s="1"/>
  <c r="A701" i="1" s="1"/>
  <c r="A702" i="1" s="1"/>
  <c r="F693" i="1"/>
  <c r="F694" i="1" s="1"/>
  <c r="F695" i="1" s="1"/>
  <c r="F696" i="1" s="1"/>
  <c r="E693" i="1"/>
  <c r="E694" i="1" s="1"/>
  <c r="E695" i="1" s="1"/>
  <c r="C693" i="1"/>
  <c r="C694" i="1" s="1"/>
  <c r="C695" i="1" s="1"/>
  <c r="C696" i="1" s="1"/>
  <c r="A693" i="1"/>
  <c r="A694" i="1" s="1"/>
  <c r="A695" i="1" s="1"/>
  <c r="A696" i="1" s="1"/>
  <c r="F687" i="1"/>
  <c r="F688" i="1" s="1"/>
  <c r="F689" i="1" s="1"/>
  <c r="F690" i="1" s="1"/>
  <c r="E687" i="1"/>
  <c r="E688" i="1" s="1"/>
  <c r="E689" i="1" s="1"/>
  <c r="C687" i="1"/>
  <c r="C688" i="1" s="1"/>
  <c r="C689" i="1" s="1"/>
  <c r="C690" i="1" s="1"/>
  <c r="A687" i="1"/>
  <c r="A688" i="1" s="1"/>
  <c r="A689" i="1" s="1"/>
  <c r="A690" i="1" s="1"/>
  <c r="C674" i="1"/>
  <c r="C675" i="1" s="1"/>
  <c r="C676" i="1" s="1"/>
  <c r="C677" i="1" s="1"/>
  <c r="C678" i="1" s="1"/>
  <c r="C662" i="1"/>
  <c r="C663" i="1" s="1"/>
  <c r="C664" i="1" s="1"/>
  <c r="C665" i="1" s="1"/>
  <c r="C666" i="1" s="1"/>
  <c r="C656" i="1"/>
  <c r="C657" i="1" s="1"/>
  <c r="C658" i="1" s="1"/>
  <c r="C659" i="1" s="1"/>
  <c r="C660" i="1" s="1"/>
  <c r="C638" i="1"/>
  <c r="C639" i="1" s="1"/>
  <c r="C640" i="1" s="1"/>
  <c r="C641" i="1" s="1"/>
  <c r="C642" i="1" s="1"/>
  <c r="F675" i="1"/>
  <c r="F676" i="1" s="1"/>
  <c r="F677" i="1" s="1"/>
  <c r="F678" i="1" s="1"/>
  <c r="E675" i="1"/>
  <c r="E676" i="1" s="1"/>
  <c r="E677" i="1" s="1"/>
  <c r="A675" i="1"/>
  <c r="A676" i="1" s="1"/>
  <c r="A677" i="1" s="1"/>
  <c r="A678" i="1" s="1"/>
  <c r="F663" i="1"/>
  <c r="F664" i="1" s="1"/>
  <c r="F665" i="1" s="1"/>
  <c r="F666" i="1" s="1"/>
  <c r="E663" i="1"/>
  <c r="E664" i="1" s="1"/>
  <c r="E665" i="1" s="1"/>
  <c r="A663" i="1"/>
  <c r="A664" i="1" s="1"/>
  <c r="A665" i="1" s="1"/>
  <c r="A666" i="1" s="1"/>
  <c r="D662" i="1"/>
  <c r="D663" i="1" s="1"/>
  <c r="D664" i="1" s="1"/>
  <c r="D665" i="1" s="1"/>
  <c r="F657" i="1"/>
  <c r="F658" i="1" s="1"/>
  <c r="F659" i="1" s="1"/>
  <c r="F660" i="1" s="1"/>
  <c r="E657" i="1"/>
  <c r="E658" i="1" s="1"/>
  <c r="E659" i="1" s="1"/>
  <c r="A657" i="1"/>
  <c r="A658" i="1" s="1"/>
  <c r="A659" i="1" s="1"/>
  <c r="A660" i="1" s="1"/>
  <c r="D656" i="1"/>
  <c r="D657" i="1" s="1"/>
  <c r="D658" i="1" s="1"/>
  <c r="D659" i="1" s="1"/>
  <c r="F651" i="1"/>
  <c r="F652" i="1" s="1"/>
  <c r="F653" i="1" s="1"/>
  <c r="F654" i="1" s="1"/>
  <c r="E651" i="1"/>
  <c r="E652" i="1" s="1"/>
  <c r="E653" i="1" s="1"/>
  <c r="C651" i="1"/>
  <c r="C652" i="1" s="1"/>
  <c r="C653" i="1" s="1"/>
  <c r="C654" i="1" s="1"/>
  <c r="A651" i="1"/>
  <c r="A652" i="1" s="1"/>
  <c r="A653" i="1" s="1"/>
  <c r="A654" i="1" s="1"/>
  <c r="D651" i="1"/>
  <c r="D652" i="1" s="1"/>
  <c r="D653" i="1" s="1"/>
  <c r="F639" i="1"/>
  <c r="F640" i="1" s="1"/>
  <c r="F641" i="1" s="1"/>
  <c r="F642" i="1" s="1"/>
  <c r="E639" i="1"/>
  <c r="E640" i="1" s="1"/>
  <c r="E641" i="1" s="1"/>
  <c r="A639" i="1"/>
  <c r="A640" i="1" s="1"/>
  <c r="A641" i="1" s="1"/>
  <c r="A642" i="1" s="1"/>
  <c r="D639" i="1"/>
  <c r="D640" i="1" s="1"/>
  <c r="D641" i="1" s="1"/>
  <c r="F633" i="1"/>
  <c r="F634" i="1" s="1"/>
  <c r="F635" i="1" s="1"/>
  <c r="F636" i="1" s="1"/>
  <c r="E633" i="1"/>
  <c r="E634" i="1" s="1"/>
  <c r="E635" i="1" s="1"/>
  <c r="A633" i="1"/>
  <c r="A634" i="1" s="1"/>
  <c r="A635" i="1" s="1"/>
  <c r="A636" i="1" s="1"/>
  <c r="D632" i="1"/>
  <c r="D633" i="1" s="1"/>
  <c r="D634" i="1" s="1"/>
  <c r="D635" i="1" s="1"/>
  <c r="C633" i="1"/>
  <c r="C634" i="1" s="1"/>
  <c r="C635" i="1" s="1"/>
  <c r="C636" i="1" s="1"/>
  <c r="F627" i="1"/>
  <c r="F628" i="1" s="1"/>
  <c r="F629" i="1" s="1"/>
  <c r="F630" i="1" s="1"/>
  <c r="E627" i="1"/>
  <c r="E628" i="1" s="1"/>
  <c r="E629" i="1" s="1"/>
  <c r="A627" i="1"/>
  <c r="A628" i="1" s="1"/>
  <c r="A629" i="1" s="1"/>
  <c r="A630" i="1" s="1"/>
  <c r="D626" i="1"/>
  <c r="D627" i="1" s="1"/>
  <c r="D628" i="1" s="1"/>
  <c r="D629" i="1" s="1"/>
  <c r="C627" i="1"/>
  <c r="C628" i="1" s="1"/>
  <c r="C629" i="1" s="1"/>
  <c r="C630" i="1" s="1"/>
  <c r="D620" i="1"/>
  <c r="D621" i="1" s="1"/>
  <c r="D622" i="1" s="1"/>
  <c r="D623" i="1" s="1"/>
  <c r="F621" i="1"/>
  <c r="F622" i="1" s="1"/>
  <c r="F623" i="1" s="1"/>
  <c r="F624" i="1" s="1"/>
  <c r="E621" i="1"/>
  <c r="E622" i="1" s="1"/>
  <c r="E623" i="1" s="1"/>
  <c r="A621" i="1"/>
  <c r="A622" i="1" s="1"/>
  <c r="A623" i="1" s="1"/>
  <c r="A624" i="1" s="1"/>
  <c r="C621" i="1"/>
  <c r="C622" i="1" s="1"/>
  <c r="C623" i="1" s="1"/>
  <c r="C624" i="1" s="1"/>
  <c r="C615" i="1"/>
  <c r="C616" i="1" s="1"/>
  <c r="C617" i="1" s="1"/>
  <c r="C618" i="1" s="1"/>
  <c r="F615" i="1"/>
  <c r="F616" i="1" s="1"/>
  <c r="F617" i="1" s="1"/>
  <c r="F618" i="1" s="1"/>
  <c r="E615" i="1"/>
  <c r="E616" i="1" s="1"/>
  <c r="E617" i="1" s="1"/>
  <c r="A615" i="1"/>
  <c r="A616" i="1" s="1"/>
  <c r="A617" i="1" s="1"/>
  <c r="A618" i="1" s="1"/>
  <c r="F609" i="1"/>
  <c r="F610" i="1" s="1"/>
  <c r="F611" i="1" s="1"/>
  <c r="F612" i="1" s="1"/>
  <c r="E609" i="1"/>
  <c r="E610" i="1" s="1"/>
  <c r="E611" i="1" s="1"/>
  <c r="A609" i="1"/>
  <c r="A610" i="1" s="1"/>
  <c r="A611" i="1" s="1"/>
  <c r="A612" i="1" s="1"/>
  <c r="G608" i="1"/>
  <c r="G609" i="1" s="1"/>
  <c r="G610" i="1" s="1"/>
  <c r="G611" i="1" s="1"/>
  <c r="G612" i="1" s="1"/>
  <c r="D608" i="1"/>
  <c r="D609" i="1" s="1"/>
  <c r="D610" i="1" s="1"/>
  <c r="D611" i="1" s="1"/>
  <c r="C608" i="1"/>
  <c r="C609" i="1" s="1"/>
  <c r="C610" i="1" s="1"/>
  <c r="C611" i="1" s="1"/>
  <c r="C612" i="1" s="1"/>
  <c r="G602" i="1"/>
  <c r="G603" i="1" s="1"/>
  <c r="G604" i="1" s="1"/>
  <c r="G605" i="1" s="1"/>
  <c r="G606" i="1" s="1"/>
  <c r="D602" i="1"/>
  <c r="D603" i="1" s="1"/>
  <c r="D604" i="1" s="1"/>
  <c r="D605" i="1" s="1"/>
  <c r="F603" i="1"/>
  <c r="F604" i="1" s="1"/>
  <c r="F605" i="1" s="1"/>
  <c r="F606" i="1" s="1"/>
  <c r="E603" i="1"/>
  <c r="E604" i="1" s="1"/>
  <c r="E605" i="1" s="1"/>
  <c r="A603" i="1"/>
  <c r="A604" i="1" s="1"/>
  <c r="A605" i="1" s="1"/>
  <c r="A606" i="1" s="1"/>
  <c r="C602" i="1"/>
  <c r="C603" i="1" s="1"/>
  <c r="C604" i="1" s="1"/>
  <c r="C605" i="1" s="1"/>
  <c r="C606" i="1" s="1"/>
  <c r="G596" i="1"/>
  <c r="G597" i="1" s="1"/>
  <c r="G598" i="1" s="1"/>
  <c r="G599" i="1" s="1"/>
  <c r="G600" i="1" s="1"/>
  <c r="C578" i="1"/>
  <c r="C579" i="1" s="1"/>
  <c r="C580" i="1" s="1"/>
  <c r="C581" i="1" s="1"/>
  <c r="C582" i="1" s="1"/>
  <c r="G573" i="1"/>
  <c r="G574" i="1" s="1"/>
  <c r="G575" i="1" s="1"/>
  <c r="G576" i="1" s="1"/>
  <c r="F573" i="1"/>
  <c r="F574" i="1" s="1"/>
  <c r="F575" i="1" s="1"/>
  <c r="F576" i="1" s="1"/>
  <c r="E573" i="1"/>
  <c r="E574" i="1" s="1"/>
  <c r="E575" i="1" s="1"/>
  <c r="A573" i="1"/>
  <c r="A574" i="1" s="1"/>
  <c r="A575" i="1" s="1"/>
  <c r="A576" i="1" s="1"/>
  <c r="D572" i="1"/>
  <c r="D573" i="1" s="1"/>
  <c r="D574" i="1" s="1"/>
  <c r="D575" i="1" s="1"/>
  <c r="C572" i="1"/>
  <c r="C573" i="1" s="1"/>
  <c r="C574" i="1" s="1"/>
  <c r="C575" i="1" s="1"/>
  <c r="C576" i="1" s="1"/>
  <c r="A597" i="1"/>
  <c r="A598" i="1" s="1"/>
  <c r="A599" i="1" s="1"/>
  <c r="A600" i="1" s="1"/>
  <c r="F597" i="1"/>
  <c r="F598" i="1" s="1"/>
  <c r="F599" i="1" s="1"/>
  <c r="F600" i="1" s="1"/>
  <c r="E597" i="1"/>
  <c r="E598" i="1" s="1"/>
  <c r="E599" i="1" s="1"/>
  <c r="D596" i="1"/>
  <c r="D597" i="1" s="1"/>
  <c r="D598" i="1" s="1"/>
  <c r="D599" i="1" s="1"/>
  <c r="C596" i="1"/>
  <c r="C597" i="1" s="1"/>
  <c r="C598" i="1" s="1"/>
  <c r="C599" i="1" s="1"/>
  <c r="C600" i="1" s="1"/>
  <c r="F591" i="1"/>
  <c r="F592" i="1" s="1"/>
  <c r="F593" i="1" s="1"/>
  <c r="F594" i="1" s="1"/>
  <c r="E591" i="1"/>
  <c r="E592" i="1" s="1"/>
  <c r="E593" i="1" s="1"/>
  <c r="A591" i="1"/>
  <c r="A592" i="1" s="1"/>
  <c r="A593" i="1" s="1"/>
  <c r="A594" i="1" s="1"/>
  <c r="G590" i="1"/>
  <c r="G591" i="1" s="1"/>
  <c r="G592" i="1" s="1"/>
  <c r="G593" i="1" s="1"/>
  <c r="G594" i="1" s="1"/>
  <c r="D590" i="1"/>
  <c r="D591" i="1" s="1"/>
  <c r="D592" i="1" s="1"/>
  <c r="D593" i="1" s="1"/>
  <c r="C590" i="1"/>
  <c r="C591" i="1" s="1"/>
  <c r="C592" i="1" s="1"/>
  <c r="C593" i="1" s="1"/>
  <c r="C594" i="1" s="1"/>
  <c r="G584" i="1"/>
  <c r="G585" i="1" s="1"/>
  <c r="G586" i="1" s="1"/>
  <c r="G587" i="1" s="1"/>
  <c r="G588" i="1" s="1"/>
  <c r="D584" i="1"/>
  <c r="D585" i="1" s="1"/>
  <c r="D586" i="1" s="1"/>
  <c r="D587" i="1" s="1"/>
  <c r="F585" i="1"/>
  <c r="F586" i="1" s="1"/>
  <c r="F587" i="1" s="1"/>
  <c r="F588" i="1" s="1"/>
  <c r="E585" i="1"/>
  <c r="E586" i="1" s="1"/>
  <c r="E587" i="1" s="1"/>
  <c r="A585" i="1"/>
  <c r="A586" i="1" s="1"/>
  <c r="A587" i="1" s="1"/>
  <c r="A588" i="1" s="1"/>
  <c r="C584" i="1"/>
  <c r="C585" i="1" s="1"/>
  <c r="C586" i="1" s="1"/>
  <c r="C587" i="1" s="1"/>
  <c r="C588" i="1" s="1"/>
  <c r="D578" i="1"/>
  <c r="D579" i="1" s="1"/>
  <c r="D580" i="1" s="1"/>
  <c r="D581" i="1" s="1"/>
  <c r="G579" i="1"/>
  <c r="G580" i="1" s="1"/>
  <c r="G581" i="1" s="1"/>
  <c r="G582" i="1" s="1"/>
  <c r="F579" i="1"/>
  <c r="F580" i="1" s="1"/>
  <c r="F581" i="1" s="1"/>
  <c r="F582" i="1" s="1"/>
  <c r="E579" i="1"/>
  <c r="E580" i="1" s="1"/>
  <c r="E581" i="1" s="1"/>
  <c r="A579" i="1"/>
  <c r="A580" i="1" s="1"/>
  <c r="A581" i="1" s="1"/>
  <c r="A582" i="1" s="1"/>
  <c r="D566" i="1"/>
  <c r="D567" i="1" s="1"/>
  <c r="D568" i="1" s="1"/>
  <c r="D569" i="1" s="1"/>
  <c r="C567" i="1"/>
  <c r="C568" i="1" s="1"/>
  <c r="C569" i="1" s="1"/>
  <c r="C570" i="1" s="1"/>
  <c r="D554" i="1"/>
  <c r="D555" i="1" s="1"/>
  <c r="D556" i="1" s="1"/>
  <c r="D557" i="1" s="1"/>
  <c r="F567" i="1"/>
  <c r="F568" i="1" s="1"/>
  <c r="F569" i="1" s="1"/>
  <c r="F570" i="1" s="1"/>
  <c r="E567" i="1"/>
  <c r="E568" i="1" s="1"/>
  <c r="E569" i="1" s="1"/>
  <c r="A567" i="1"/>
  <c r="A568" i="1" s="1"/>
  <c r="A569" i="1" s="1"/>
  <c r="A570" i="1" s="1"/>
  <c r="D560" i="1"/>
  <c r="D561" i="1" s="1"/>
  <c r="D562" i="1" s="1"/>
  <c r="D563" i="1" s="1"/>
  <c r="F561" i="1"/>
  <c r="F562" i="1" s="1"/>
  <c r="F563" i="1" s="1"/>
  <c r="F564" i="1" s="1"/>
  <c r="E561" i="1"/>
  <c r="E562" i="1" s="1"/>
  <c r="E563" i="1" s="1"/>
  <c r="A561" i="1"/>
  <c r="A562" i="1" s="1"/>
  <c r="A563" i="1" s="1"/>
  <c r="A564" i="1" s="1"/>
  <c r="G561" i="1"/>
  <c r="G562" i="1" s="1"/>
  <c r="G563" i="1" s="1"/>
  <c r="G564" i="1" s="1"/>
  <c r="F555" i="1"/>
  <c r="F556" i="1" s="1"/>
  <c r="F557" i="1" s="1"/>
  <c r="F558" i="1" s="1"/>
  <c r="E555" i="1"/>
  <c r="E556" i="1" s="1"/>
  <c r="E557" i="1" s="1"/>
  <c r="A555" i="1"/>
  <c r="A556" i="1" s="1"/>
  <c r="A557" i="1" s="1"/>
  <c r="A558" i="1" s="1"/>
  <c r="G555" i="1"/>
  <c r="G556" i="1" s="1"/>
  <c r="G557" i="1" s="1"/>
  <c r="G558" i="1" s="1"/>
  <c r="F549" i="1"/>
  <c r="F550" i="1" s="1"/>
  <c r="F551" i="1" s="1"/>
  <c r="F552" i="1" s="1"/>
  <c r="E549" i="1"/>
  <c r="E550" i="1" s="1"/>
  <c r="E551" i="1" s="1"/>
  <c r="A549" i="1"/>
  <c r="A550" i="1" s="1"/>
  <c r="A551" i="1" s="1"/>
  <c r="A552" i="1" s="1"/>
  <c r="D548" i="1"/>
  <c r="D549" i="1" s="1"/>
  <c r="D550" i="1" s="1"/>
  <c r="D551" i="1" s="1"/>
  <c r="C548" i="1"/>
  <c r="C549" i="1" s="1"/>
  <c r="C550" i="1" s="1"/>
  <c r="C551" i="1" s="1"/>
  <c r="C552" i="1" s="1"/>
  <c r="F537" i="1"/>
  <c r="F538" i="1" s="1"/>
  <c r="F539" i="1" s="1"/>
  <c r="F540" i="1" s="1"/>
  <c r="E537" i="1"/>
  <c r="E538" i="1" s="1"/>
  <c r="E539" i="1" s="1"/>
  <c r="A537" i="1"/>
  <c r="A538" i="1" s="1"/>
  <c r="A539" i="1" s="1"/>
  <c r="A540" i="1" s="1"/>
  <c r="D536" i="1"/>
  <c r="D537" i="1" s="1"/>
  <c r="D538" i="1" s="1"/>
  <c r="D539" i="1" s="1"/>
  <c r="C536" i="1"/>
  <c r="C537" i="1" s="1"/>
  <c r="C538" i="1" s="1"/>
  <c r="C539" i="1" s="1"/>
  <c r="C540" i="1" s="1"/>
  <c r="F531" i="1"/>
  <c r="F532" i="1" s="1"/>
  <c r="F533" i="1" s="1"/>
  <c r="F534" i="1" s="1"/>
  <c r="E531" i="1"/>
  <c r="E532" i="1" s="1"/>
  <c r="E533" i="1" s="1"/>
  <c r="A531" i="1"/>
  <c r="A532" i="1" s="1"/>
  <c r="A533" i="1" s="1"/>
  <c r="A534" i="1" s="1"/>
  <c r="D530" i="1"/>
  <c r="D531" i="1" s="1"/>
  <c r="D532" i="1" s="1"/>
  <c r="D533" i="1" s="1"/>
  <c r="C530" i="1"/>
  <c r="C531" i="1" s="1"/>
  <c r="C532" i="1" s="1"/>
  <c r="C533" i="1" s="1"/>
  <c r="C534" i="1" s="1"/>
  <c r="F525" i="1"/>
  <c r="F526" i="1" s="1"/>
  <c r="F527" i="1" s="1"/>
  <c r="F528" i="1" s="1"/>
  <c r="E525" i="1"/>
  <c r="E526" i="1" s="1"/>
  <c r="E527" i="1" s="1"/>
  <c r="A525" i="1"/>
  <c r="A526" i="1" s="1"/>
  <c r="A527" i="1" s="1"/>
  <c r="A528" i="1" s="1"/>
  <c r="D524" i="1"/>
  <c r="D525" i="1" s="1"/>
  <c r="D526" i="1" s="1"/>
  <c r="D527" i="1" s="1"/>
  <c r="C524" i="1"/>
  <c r="C525" i="1" s="1"/>
  <c r="C526" i="1" s="1"/>
  <c r="C527" i="1" s="1"/>
  <c r="C528" i="1" s="1"/>
  <c r="F519" i="1"/>
  <c r="F520" i="1" s="1"/>
  <c r="F521" i="1" s="1"/>
  <c r="F522" i="1" s="1"/>
  <c r="E519" i="1"/>
  <c r="E520" i="1" s="1"/>
  <c r="E521" i="1" s="1"/>
  <c r="A519" i="1"/>
  <c r="A520" i="1" s="1"/>
  <c r="A521" i="1" s="1"/>
  <c r="A522" i="1" s="1"/>
  <c r="D518" i="1"/>
  <c r="D519" i="1" s="1"/>
  <c r="D520" i="1" s="1"/>
  <c r="D521" i="1" s="1"/>
  <c r="C518" i="1"/>
  <c r="C519" i="1" s="1"/>
  <c r="C520" i="1" s="1"/>
  <c r="C521" i="1" s="1"/>
  <c r="C522" i="1" s="1"/>
  <c r="F513" i="1"/>
  <c r="F514" i="1" s="1"/>
  <c r="F515" i="1" s="1"/>
  <c r="F516" i="1" s="1"/>
  <c r="E513" i="1"/>
  <c r="E514" i="1" s="1"/>
  <c r="E515" i="1" s="1"/>
  <c r="A513" i="1"/>
  <c r="A514" i="1" s="1"/>
  <c r="A515" i="1" s="1"/>
  <c r="A516" i="1" s="1"/>
  <c r="D512" i="1"/>
  <c r="D513" i="1" s="1"/>
  <c r="D514" i="1" s="1"/>
  <c r="D515" i="1" s="1"/>
  <c r="C512" i="1"/>
  <c r="C513" i="1" s="1"/>
  <c r="C514" i="1" s="1"/>
  <c r="C515" i="1" s="1"/>
  <c r="C516" i="1" s="1"/>
  <c r="D501" i="1"/>
  <c r="D502" i="1" s="1"/>
  <c r="D503" i="1" s="1"/>
  <c r="C500" i="1"/>
  <c r="C501" i="1" s="1"/>
  <c r="C502" i="1" s="1"/>
  <c r="C503" i="1" s="1"/>
  <c r="C504" i="1" s="1"/>
  <c r="F501" i="1"/>
  <c r="F502" i="1" s="1"/>
  <c r="F503" i="1" s="1"/>
  <c r="F504" i="1" s="1"/>
  <c r="E501" i="1"/>
  <c r="E502" i="1" s="1"/>
  <c r="E503" i="1" s="1"/>
  <c r="A501" i="1"/>
  <c r="A502" i="1" s="1"/>
  <c r="A503" i="1" s="1"/>
  <c r="A504" i="1" s="1"/>
  <c r="D494" i="1"/>
  <c r="D495" i="1" s="1"/>
  <c r="D496" i="1" s="1"/>
  <c r="D497" i="1" s="1"/>
  <c r="G495" i="1"/>
  <c r="G496" i="1" s="1"/>
  <c r="G497" i="1" s="1"/>
  <c r="G498" i="1" s="1"/>
  <c r="F495" i="1"/>
  <c r="F496" i="1" s="1"/>
  <c r="F497" i="1" s="1"/>
  <c r="F498" i="1" s="1"/>
  <c r="E495" i="1"/>
  <c r="E496" i="1" s="1"/>
  <c r="E497" i="1" s="1"/>
  <c r="A495" i="1"/>
  <c r="A496" i="1" s="1"/>
  <c r="A497" i="1" s="1"/>
  <c r="A498" i="1" s="1"/>
  <c r="C494" i="1"/>
  <c r="C495" i="1" s="1"/>
  <c r="C496" i="1" s="1"/>
  <c r="C497" i="1" s="1"/>
  <c r="C498" i="1" s="1"/>
  <c r="D488" i="1"/>
  <c r="D489" i="1" s="1"/>
  <c r="D490" i="1" s="1"/>
  <c r="D491" i="1" s="1"/>
  <c r="C488" i="1"/>
  <c r="C489" i="1" s="1"/>
  <c r="C490" i="1" s="1"/>
  <c r="C491" i="1" s="1"/>
  <c r="C492" i="1" s="1"/>
  <c r="G489" i="1"/>
  <c r="G490" i="1" s="1"/>
  <c r="G491" i="1" s="1"/>
  <c r="G492" i="1" s="1"/>
  <c r="F489" i="1"/>
  <c r="F490" i="1" s="1"/>
  <c r="F491" i="1" s="1"/>
  <c r="F492" i="1" s="1"/>
  <c r="E489" i="1"/>
  <c r="E490" i="1" s="1"/>
  <c r="E491" i="1" s="1"/>
  <c r="A489" i="1"/>
  <c r="A490" i="1" s="1"/>
  <c r="A491" i="1" s="1"/>
  <c r="A492" i="1" s="1"/>
  <c r="D482" i="1"/>
  <c r="D483" i="1" s="1"/>
  <c r="D484" i="1" s="1"/>
  <c r="D485" i="1" s="1"/>
  <c r="C482" i="1"/>
  <c r="C483" i="1" s="1"/>
  <c r="C484" i="1" s="1"/>
  <c r="C485" i="1" s="1"/>
  <c r="C486" i="1" s="1"/>
  <c r="F483" i="1"/>
  <c r="F484" i="1" s="1"/>
  <c r="F485" i="1" s="1"/>
  <c r="F486" i="1" s="1"/>
  <c r="E483" i="1"/>
  <c r="E484" i="1" s="1"/>
  <c r="E485" i="1" s="1"/>
  <c r="A483" i="1"/>
  <c r="A484" i="1" s="1"/>
  <c r="A485" i="1" s="1"/>
  <c r="A486" i="1" s="1"/>
  <c r="G483" i="1"/>
  <c r="G484" i="1" s="1"/>
  <c r="G485" i="1" s="1"/>
  <c r="G486" i="1" s="1"/>
  <c r="F477" i="1"/>
  <c r="F478" i="1" s="1"/>
  <c r="F479" i="1" s="1"/>
  <c r="F480" i="1" s="1"/>
  <c r="E477" i="1"/>
  <c r="E478" i="1" s="1"/>
  <c r="E479" i="1" s="1"/>
  <c r="A477" i="1"/>
  <c r="A478" i="1" s="1"/>
  <c r="A479" i="1" s="1"/>
  <c r="A480" i="1" s="1"/>
  <c r="D476" i="1"/>
  <c r="D477" i="1" s="1"/>
  <c r="D478" i="1" s="1"/>
  <c r="D479" i="1" s="1"/>
  <c r="C476" i="1"/>
  <c r="C477" i="1" s="1"/>
  <c r="C478" i="1" s="1"/>
  <c r="C479" i="1" s="1"/>
  <c r="C480" i="1" s="1"/>
  <c r="F471" i="1"/>
  <c r="F472" i="1" s="1"/>
  <c r="F473" i="1" s="1"/>
  <c r="F474" i="1" s="1"/>
  <c r="E471" i="1"/>
  <c r="E472" i="1" s="1"/>
  <c r="E473" i="1" s="1"/>
  <c r="A471" i="1"/>
  <c r="A472" i="1" s="1"/>
  <c r="A473" i="1" s="1"/>
  <c r="A474" i="1" s="1"/>
  <c r="D470" i="1"/>
  <c r="D471" i="1" s="1"/>
  <c r="D472" i="1" s="1"/>
  <c r="D473" i="1" s="1"/>
  <c r="C470" i="1"/>
  <c r="C471" i="1" s="1"/>
  <c r="C472" i="1" s="1"/>
  <c r="C473" i="1" s="1"/>
  <c r="C474" i="1" s="1"/>
  <c r="C458" i="1"/>
  <c r="C459" i="1" s="1"/>
  <c r="C460" i="1" s="1"/>
  <c r="C461" i="1" s="1"/>
  <c r="C462" i="1" s="1"/>
  <c r="F459" i="1"/>
  <c r="F460" i="1" s="1"/>
  <c r="F461" i="1" s="1"/>
  <c r="F462" i="1" s="1"/>
  <c r="E459" i="1"/>
  <c r="E460" i="1" s="1"/>
  <c r="E461" i="1" s="1"/>
  <c r="A459" i="1"/>
  <c r="A460" i="1" s="1"/>
  <c r="A461" i="1" s="1"/>
  <c r="A462" i="1" s="1"/>
  <c r="D458" i="1"/>
  <c r="D459" i="1" s="1"/>
  <c r="D460" i="1" s="1"/>
  <c r="D461" i="1" s="1"/>
  <c r="F453" i="1"/>
  <c r="F454" i="1" s="1"/>
  <c r="F455" i="1" s="1"/>
  <c r="F456" i="1" s="1"/>
  <c r="E453" i="1"/>
  <c r="E454" i="1" s="1"/>
  <c r="E455" i="1" s="1"/>
  <c r="A453" i="1"/>
  <c r="A454" i="1" s="1"/>
  <c r="A455" i="1" s="1"/>
  <c r="A456" i="1" s="1"/>
  <c r="G452" i="1"/>
  <c r="G453" i="1" s="1"/>
  <c r="G454" i="1" s="1"/>
  <c r="G455" i="1" s="1"/>
  <c r="G456" i="1" s="1"/>
  <c r="D453" i="1"/>
  <c r="D454" i="1" s="1"/>
  <c r="D455" i="1" s="1"/>
  <c r="C452" i="1"/>
  <c r="C453" i="1" s="1"/>
  <c r="C454" i="1" s="1"/>
  <c r="C455" i="1" s="1"/>
  <c r="C456" i="1" s="1"/>
  <c r="F447" i="1"/>
  <c r="F448" i="1" s="1"/>
  <c r="F449" i="1" s="1"/>
  <c r="F450" i="1" s="1"/>
  <c r="E447" i="1"/>
  <c r="E448" i="1" s="1"/>
  <c r="E449" i="1" s="1"/>
  <c r="A447" i="1"/>
  <c r="A448" i="1" s="1"/>
  <c r="A449" i="1" s="1"/>
  <c r="A450" i="1" s="1"/>
  <c r="G446" i="1"/>
  <c r="G447" i="1" s="1"/>
  <c r="G448" i="1" s="1"/>
  <c r="G449" i="1" s="1"/>
  <c r="G450" i="1" s="1"/>
  <c r="D446" i="1"/>
  <c r="D447" i="1" s="1"/>
  <c r="D448" i="1" s="1"/>
  <c r="D449" i="1" s="1"/>
  <c r="C446" i="1"/>
  <c r="C447" i="1" s="1"/>
  <c r="C448" i="1" s="1"/>
  <c r="C449" i="1" s="1"/>
  <c r="C450" i="1" s="1"/>
  <c r="C440" i="1"/>
  <c r="C441" i="1" s="1"/>
  <c r="C442" i="1" s="1"/>
  <c r="C443" i="1" s="1"/>
  <c r="C444" i="1" s="1"/>
  <c r="D440" i="1"/>
  <c r="D441" i="1" s="1"/>
  <c r="D442" i="1" s="1"/>
  <c r="D443" i="1" s="1"/>
  <c r="G440" i="1"/>
  <c r="G441" i="1" s="1"/>
  <c r="G442" i="1" s="1"/>
  <c r="G443" i="1" s="1"/>
  <c r="G444" i="1" s="1"/>
  <c r="F441" i="1"/>
  <c r="F442" i="1" s="1"/>
  <c r="F443" i="1" s="1"/>
  <c r="F444" i="1" s="1"/>
  <c r="E441" i="1"/>
  <c r="E442" i="1" s="1"/>
  <c r="E443" i="1" s="1"/>
  <c r="A441" i="1"/>
  <c r="A442" i="1" s="1"/>
  <c r="A443" i="1" s="1"/>
  <c r="A444" i="1" s="1"/>
  <c r="C434" i="1"/>
  <c r="C435" i="1" s="1"/>
  <c r="C436" i="1" s="1"/>
  <c r="C437" i="1" s="1"/>
  <c r="C438" i="1" s="1"/>
  <c r="G435" i="1"/>
  <c r="G436" i="1" s="1"/>
  <c r="G437" i="1" s="1"/>
  <c r="G438" i="1" s="1"/>
  <c r="F435" i="1"/>
  <c r="F436" i="1" s="1"/>
  <c r="F437" i="1" s="1"/>
  <c r="F438" i="1" s="1"/>
  <c r="E435" i="1"/>
  <c r="E436" i="1" s="1"/>
  <c r="E437" i="1" s="1"/>
  <c r="A435" i="1"/>
  <c r="A436" i="1" s="1"/>
  <c r="A437" i="1" s="1"/>
  <c r="A438" i="1" s="1"/>
  <c r="D434" i="1"/>
  <c r="D435" i="1" s="1"/>
  <c r="D436" i="1" s="1"/>
  <c r="D437" i="1" s="1"/>
  <c r="D428" i="1"/>
  <c r="D429" i="1" s="1"/>
  <c r="D430" i="1" s="1"/>
  <c r="D431" i="1" s="1"/>
  <c r="G429" i="1"/>
  <c r="G430" i="1" s="1"/>
  <c r="G431" i="1" s="1"/>
  <c r="G432" i="1" s="1"/>
  <c r="F429" i="1"/>
  <c r="F430" i="1" s="1"/>
  <c r="F431" i="1" s="1"/>
  <c r="F432" i="1" s="1"/>
  <c r="E429" i="1"/>
  <c r="E430" i="1" s="1"/>
  <c r="E431" i="1" s="1"/>
  <c r="A429" i="1"/>
  <c r="A430" i="1" s="1"/>
  <c r="A431" i="1" s="1"/>
  <c r="A432" i="1" s="1"/>
  <c r="C428" i="1"/>
  <c r="C429" i="1" s="1"/>
  <c r="C430" i="1" s="1"/>
  <c r="C431" i="1" s="1"/>
  <c r="C432" i="1" s="1"/>
  <c r="C422" i="1"/>
  <c r="C423" i="1" s="1"/>
  <c r="C424" i="1" s="1"/>
  <c r="C425" i="1" s="1"/>
  <c r="C426" i="1" s="1"/>
  <c r="D422" i="1"/>
  <c r="D423" i="1" s="1"/>
  <c r="D424" i="1" s="1"/>
  <c r="D425" i="1" s="1"/>
  <c r="G423" i="1"/>
  <c r="G424" i="1" s="1"/>
  <c r="G425" i="1" s="1"/>
  <c r="G426" i="1" s="1"/>
  <c r="F423" i="1"/>
  <c r="F424" i="1" s="1"/>
  <c r="F425" i="1" s="1"/>
  <c r="F426" i="1" s="1"/>
  <c r="E423" i="1"/>
  <c r="E424" i="1" s="1"/>
  <c r="E425" i="1" s="1"/>
  <c r="A423" i="1"/>
  <c r="A424" i="1" s="1"/>
  <c r="A425" i="1" s="1"/>
  <c r="A426" i="1" s="1"/>
  <c r="G417" i="1"/>
  <c r="G418" i="1" s="1"/>
  <c r="G419" i="1" s="1"/>
  <c r="G420" i="1" s="1"/>
  <c r="F417" i="1"/>
  <c r="F418" i="1" s="1"/>
  <c r="F419" i="1" s="1"/>
  <c r="F420" i="1" s="1"/>
  <c r="E417" i="1"/>
  <c r="E418" i="1" s="1"/>
  <c r="E419" i="1" s="1"/>
  <c r="A417" i="1"/>
  <c r="A418" i="1" s="1"/>
  <c r="A419" i="1" s="1"/>
  <c r="A420" i="1" s="1"/>
  <c r="D417" i="1"/>
  <c r="D418" i="1" s="1"/>
  <c r="D419" i="1" s="1"/>
  <c r="C416" i="1"/>
  <c r="C417" i="1" s="1"/>
  <c r="C418" i="1" s="1"/>
  <c r="C419" i="1" s="1"/>
  <c r="C420" i="1" s="1"/>
  <c r="D410" i="1"/>
  <c r="D411" i="1" s="1"/>
  <c r="D412" i="1" s="1"/>
  <c r="D413" i="1" s="1"/>
  <c r="C410" i="1"/>
  <c r="C411" i="1" s="1"/>
  <c r="C412" i="1" s="1"/>
  <c r="C413" i="1" s="1"/>
  <c r="C414" i="1" s="1"/>
  <c r="G411" i="1"/>
  <c r="G412" i="1" s="1"/>
  <c r="G413" i="1" s="1"/>
  <c r="G414" i="1" s="1"/>
  <c r="F411" i="1"/>
  <c r="F412" i="1" s="1"/>
  <c r="F413" i="1" s="1"/>
  <c r="F414" i="1" s="1"/>
  <c r="E411" i="1"/>
  <c r="E412" i="1" s="1"/>
  <c r="E413" i="1" s="1"/>
  <c r="A411" i="1"/>
  <c r="A412" i="1" s="1"/>
  <c r="A413" i="1" s="1"/>
  <c r="A414" i="1" s="1"/>
  <c r="D404" i="1"/>
  <c r="D405" i="1" s="1"/>
  <c r="D406" i="1" s="1"/>
  <c r="D407" i="1" s="1"/>
  <c r="C404" i="1"/>
  <c r="C405" i="1" s="1"/>
  <c r="C406" i="1" s="1"/>
  <c r="C407" i="1" s="1"/>
  <c r="C408" i="1" s="1"/>
  <c r="G405" i="1"/>
  <c r="G406" i="1" s="1"/>
  <c r="G407" i="1" s="1"/>
  <c r="G408" i="1" s="1"/>
  <c r="F405" i="1"/>
  <c r="F406" i="1" s="1"/>
  <c r="F407" i="1" s="1"/>
  <c r="F408" i="1" s="1"/>
  <c r="E405" i="1"/>
  <c r="E406" i="1" s="1"/>
  <c r="E407" i="1" s="1"/>
  <c r="A405" i="1"/>
  <c r="A406" i="1" s="1"/>
  <c r="A407" i="1" s="1"/>
  <c r="A408" i="1" s="1"/>
  <c r="D398" i="1"/>
  <c r="D399" i="1" s="1"/>
  <c r="D400" i="1" s="1"/>
  <c r="D401" i="1" s="1"/>
  <c r="C398" i="1"/>
  <c r="C399" i="1" s="1"/>
  <c r="C400" i="1" s="1"/>
  <c r="C401" i="1" s="1"/>
  <c r="C402" i="1" s="1"/>
  <c r="G399" i="1"/>
  <c r="G400" i="1" s="1"/>
  <c r="G401" i="1" s="1"/>
  <c r="G402" i="1" s="1"/>
  <c r="F399" i="1"/>
  <c r="F400" i="1" s="1"/>
  <c r="F401" i="1" s="1"/>
  <c r="F402" i="1" s="1"/>
  <c r="E399" i="1"/>
  <c r="E400" i="1" s="1"/>
  <c r="E401" i="1" s="1"/>
  <c r="A399" i="1"/>
  <c r="A400" i="1" s="1"/>
  <c r="A401" i="1" s="1"/>
  <c r="A402" i="1" s="1"/>
  <c r="C392" i="1"/>
  <c r="C393" i="1" s="1"/>
  <c r="C394" i="1" s="1"/>
  <c r="C395" i="1" s="1"/>
  <c r="C396" i="1" s="1"/>
  <c r="F393" i="1"/>
  <c r="F394" i="1" s="1"/>
  <c r="F395" i="1" s="1"/>
  <c r="F396" i="1" s="1"/>
  <c r="E393" i="1"/>
  <c r="E394" i="1" s="1"/>
  <c r="E395" i="1" s="1"/>
  <c r="A393" i="1"/>
  <c r="A394" i="1" s="1"/>
  <c r="A395" i="1" s="1"/>
  <c r="A396" i="1" s="1"/>
  <c r="D393" i="1"/>
  <c r="D394" i="1" s="1"/>
  <c r="D395" i="1" s="1"/>
  <c r="F387" i="1"/>
  <c r="F388" i="1" s="1"/>
  <c r="F389" i="1" s="1"/>
  <c r="F390" i="1" s="1"/>
  <c r="E387" i="1"/>
  <c r="E388" i="1" s="1"/>
  <c r="E389" i="1" s="1"/>
  <c r="A387" i="1"/>
  <c r="A388" i="1" s="1"/>
  <c r="A389" i="1" s="1"/>
  <c r="A390" i="1" s="1"/>
  <c r="D386" i="1"/>
  <c r="D387" i="1" s="1"/>
  <c r="D388" i="1" s="1"/>
  <c r="D389" i="1" s="1"/>
  <c r="C386" i="1"/>
  <c r="C387" i="1" s="1"/>
  <c r="C388" i="1" s="1"/>
  <c r="C389" i="1" s="1"/>
  <c r="C390" i="1" s="1"/>
  <c r="F381" i="1"/>
  <c r="F382" i="1" s="1"/>
  <c r="F383" i="1" s="1"/>
  <c r="F384" i="1" s="1"/>
  <c r="E381" i="1"/>
  <c r="E382" i="1" s="1"/>
  <c r="E383" i="1" s="1"/>
  <c r="A381" i="1"/>
  <c r="A382" i="1" s="1"/>
  <c r="A383" i="1" s="1"/>
  <c r="A384" i="1" s="1"/>
  <c r="D380" i="1"/>
  <c r="D381" i="1" s="1"/>
  <c r="D382" i="1" s="1"/>
  <c r="D383" i="1" s="1"/>
  <c r="C380" i="1"/>
  <c r="C381" i="1" s="1"/>
  <c r="C382" i="1" s="1"/>
  <c r="C383" i="1" s="1"/>
  <c r="C384" i="1" s="1"/>
  <c r="C362" i="1"/>
  <c r="C363" i="1" s="1"/>
  <c r="C364" i="1" s="1"/>
  <c r="C365" i="1" s="1"/>
  <c r="C366" i="1" s="1"/>
  <c r="F363" i="1"/>
  <c r="F364" i="1" s="1"/>
  <c r="F365" i="1" s="1"/>
  <c r="F366" i="1" s="1"/>
  <c r="E363" i="1"/>
  <c r="E364" i="1" s="1"/>
  <c r="E365" i="1" s="1"/>
  <c r="A363" i="1"/>
  <c r="A364" i="1" s="1"/>
  <c r="A365" i="1" s="1"/>
  <c r="A366" i="1" s="1"/>
  <c r="D362" i="1"/>
  <c r="D363" i="1" s="1"/>
  <c r="D364" i="1" s="1"/>
  <c r="D365" i="1" s="1"/>
  <c r="F357" i="1"/>
  <c r="F358" i="1" s="1"/>
  <c r="F359" i="1" s="1"/>
  <c r="F360" i="1" s="1"/>
  <c r="E357" i="1"/>
  <c r="E358" i="1" s="1"/>
  <c r="E359" i="1" s="1"/>
  <c r="A357" i="1"/>
  <c r="A358" i="1" s="1"/>
  <c r="A359" i="1" s="1"/>
  <c r="A360" i="1" s="1"/>
  <c r="G357" i="1"/>
  <c r="G358" i="1" s="1"/>
  <c r="G359" i="1" s="1"/>
  <c r="G360" i="1" s="1"/>
  <c r="D356" i="1"/>
  <c r="D357" i="1" s="1"/>
  <c r="D358" i="1" s="1"/>
  <c r="D359" i="1" s="1"/>
  <c r="C356" i="1"/>
  <c r="C357" i="1" s="1"/>
  <c r="C358" i="1" s="1"/>
  <c r="C359" i="1" s="1"/>
  <c r="C360" i="1" s="1"/>
  <c r="F351" i="1"/>
  <c r="F352" i="1" s="1"/>
  <c r="F353" i="1" s="1"/>
  <c r="F354" i="1" s="1"/>
  <c r="E351" i="1"/>
  <c r="E352" i="1" s="1"/>
  <c r="E353" i="1" s="1"/>
  <c r="A351" i="1"/>
  <c r="A352" i="1" s="1"/>
  <c r="A353" i="1" s="1"/>
  <c r="A354" i="1" s="1"/>
  <c r="D350" i="1"/>
  <c r="D351" i="1" s="1"/>
  <c r="D352" i="1" s="1"/>
  <c r="D353" i="1" s="1"/>
  <c r="C350" i="1"/>
  <c r="C351" i="1" s="1"/>
  <c r="C352" i="1" s="1"/>
  <c r="C353" i="1" s="1"/>
  <c r="C354" i="1" s="1"/>
  <c r="D332" i="1"/>
  <c r="D333" i="1" s="1"/>
  <c r="D334" i="1" s="1"/>
  <c r="D335" i="1" s="1"/>
  <c r="C332" i="1"/>
  <c r="C333" i="1" s="1"/>
  <c r="C334" i="1" s="1"/>
  <c r="C335" i="1" s="1"/>
  <c r="C336" i="1" s="1"/>
  <c r="F333" i="1"/>
  <c r="F334" i="1" s="1"/>
  <c r="F335" i="1" s="1"/>
  <c r="F336" i="1" s="1"/>
  <c r="E333" i="1"/>
  <c r="E334" i="1" s="1"/>
  <c r="E335" i="1" s="1"/>
  <c r="A333" i="1"/>
  <c r="A334" i="1" s="1"/>
  <c r="A335" i="1" s="1"/>
  <c r="A336" i="1" s="1"/>
  <c r="C326" i="1"/>
  <c r="C327" i="1" s="1"/>
  <c r="C328" i="1" s="1"/>
  <c r="C329" i="1" s="1"/>
  <c r="C330" i="1" s="1"/>
  <c r="G327" i="1"/>
  <c r="G328" i="1" s="1"/>
  <c r="G329" i="1" s="1"/>
  <c r="G330" i="1" s="1"/>
  <c r="F327" i="1"/>
  <c r="F328" i="1" s="1"/>
  <c r="F329" i="1" s="1"/>
  <c r="F330" i="1" s="1"/>
  <c r="E327" i="1"/>
  <c r="E328" i="1" s="1"/>
  <c r="E329" i="1" s="1"/>
  <c r="A327" i="1"/>
  <c r="A328" i="1" s="1"/>
  <c r="A329" i="1" s="1"/>
  <c r="A330" i="1" s="1"/>
  <c r="D327" i="1"/>
  <c r="D328" i="1" s="1"/>
  <c r="D329" i="1" s="1"/>
  <c r="D320" i="1"/>
  <c r="D321" i="1" s="1"/>
  <c r="D322" i="1" s="1"/>
  <c r="D323" i="1" s="1"/>
  <c r="C320" i="1"/>
  <c r="A321" i="1"/>
  <c r="A322" i="1" s="1"/>
  <c r="A323" i="1" s="1"/>
  <c r="A324" i="1" s="1"/>
  <c r="G321" i="1"/>
  <c r="G322" i="1" s="1"/>
  <c r="G323" i="1" s="1"/>
  <c r="G324" i="1" s="1"/>
  <c r="F321" i="1"/>
  <c r="F322" i="1" s="1"/>
  <c r="F323" i="1" s="1"/>
  <c r="F324" i="1" s="1"/>
  <c r="E321" i="1"/>
  <c r="E322" i="1" s="1"/>
  <c r="E323" i="1" s="1"/>
  <c r="D314" i="1"/>
  <c r="D315" i="1" s="1"/>
  <c r="D316" i="1" s="1"/>
  <c r="D317" i="1" s="1"/>
  <c r="G315" i="1"/>
  <c r="G316" i="1" s="1"/>
  <c r="G317" i="1" s="1"/>
  <c r="G318" i="1" s="1"/>
  <c r="F315" i="1"/>
  <c r="F316" i="1" s="1"/>
  <c r="F317" i="1" s="1"/>
  <c r="F318" i="1" s="1"/>
  <c r="E315" i="1"/>
  <c r="E316" i="1" s="1"/>
  <c r="E317" i="1" s="1"/>
  <c r="A315" i="1"/>
  <c r="A316" i="1" s="1"/>
  <c r="A317" i="1" s="1"/>
  <c r="A318" i="1" s="1"/>
  <c r="C314" i="1"/>
  <c r="C315" i="1" s="1"/>
  <c r="C316" i="1" s="1"/>
  <c r="C317" i="1" s="1"/>
  <c r="C318" i="1" s="1"/>
  <c r="D308" i="1"/>
  <c r="D309" i="1" s="1"/>
  <c r="D310" i="1" s="1"/>
  <c r="D311" i="1" s="1"/>
  <c r="G309" i="1"/>
  <c r="G310" i="1" s="1"/>
  <c r="G311" i="1" s="1"/>
  <c r="G312" i="1" s="1"/>
  <c r="F309" i="1"/>
  <c r="F310" i="1" s="1"/>
  <c r="F311" i="1" s="1"/>
  <c r="F312" i="1" s="1"/>
  <c r="E309" i="1"/>
  <c r="E310" i="1" s="1"/>
  <c r="E311" i="1" s="1"/>
  <c r="A309" i="1"/>
  <c r="A310" i="1" s="1"/>
  <c r="A311" i="1" s="1"/>
  <c r="A312" i="1" s="1"/>
  <c r="C308" i="1"/>
  <c r="C309" i="1" s="1"/>
  <c r="C310" i="1" s="1"/>
  <c r="C311" i="1" s="1"/>
  <c r="C312" i="1" s="1"/>
  <c r="D302" i="1"/>
  <c r="D303" i="1" s="1"/>
  <c r="D304" i="1" s="1"/>
  <c r="D305" i="1" s="1"/>
  <c r="C302" i="1"/>
  <c r="C303" i="1" s="1"/>
  <c r="C304" i="1" s="1"/>
  <c r="C305" i="1" s="1"/>
  <c r="C306" i="1" s="1"/>
  <c r="G303" i="1"/>
  <c r="G304" i="1" s="1"/>
  <c r="G305" i="1" s="1"/>
  <c r="G306" i="1" s="1"/>
  <c r="F303" i="1"/>
  <c r="F304" i="1" s="1"/>
  <c r="F305" i="1" s="1"/>
  <c r="F306" i="1" s="1"/>
  <c r="E303" i="1"/>
  <c r="E304" i="1" s="1"/>
  <c r="E305" i="1" s="1"/>
  <c r="A303" i="1"/>
  <c r="A304" i="1" s="1"/>
  <c r="A305" i="1" s="1"/>
  <c r="A306" i="1" s="1"/>
  <c r="F297" i="1"/>
  <c r="F298" i="1" s="1"/>
  <c r="F299" i="1" s="1"/>
  <c r="F300" i="1" s="1"/>
  <c r="E297" i="1"/>
  <c r="E298" i="1" s="1"/>
  <c r="E299" i="1" s="1"/>
  <c r="A297" i="1"/>
  <c r="A298" i="1" s="1"/>
  <c r="A299" i="1" s="1"/>
  <c r="A300" i="1" s="1"/>
  <c r="G296" i="1"/>
  <c r="G297" i="1" s="1"/>
  <c r="G298" i="1" s="1"/>
  <c r="G299" i="1" s="1"/>
  <c r="G300" i="1" s="1"/>
  <c r="D296" i="1"/>
  <c r="D297" i="1" s="1"/>
  <c r="D298" i="1" s="1"/>
  <c r="D299" i="1" s="1"/>
  <c r="C296" i="1"/>
  <c r="C297" i="1" s="1"/>
  <c r="C298" i="1" s="1"/>
  <c r="C299" i="1" s="1"/>
  <c r="C300" i="1" s="1"/>
  <c r="G290" i="1"/>
  <c r="G291" i="1" s="1"/>
  <c r="G292" i="1" s="1"/>
  <c r="G293" i="1" s="1"/>
  <c r="G294" i="1" s="1"/>
  <c r="D290" i="1"/>
  <c r="D291" i="1" s="1"/>
  <c r="D292" i="1" s="1"/>
  <c r="D293" i="1" s="1"/>
  <c r="F291" i="1"/>
  <c r="F292" i="1" s="1"/>
  <c r="F293" i="1" s="1"/>
  <c r="F294" i="1" s="1"/>
  <c r="E291" i="1"/>
  <c r="E292" i="1" s="1"/>
  <c r="E293" i="1" s="1"/>
  <c r="A291" i="1"/>
  <c r="A292" i="1" s="1"/>
  <c r="A293" i="1" s="1"/>
  <c r="A294" i="1" s="1"/>
  <c r="C290" i="1"/>
  <c r="C291" i="1" s="1"/>
  <c r="C292" i="1" s="1"/>
  <c r="C293" i="1" s="1"/>
  <c r="C294" i="1" s="1"/>
  <c r="D284" i="1"/>
  <c r="D285" i="1" s="1"/>
  <c r="D286" i="1" s="1"/>
  <c r="D287" i="1" s="1"/>
  <c r="D278" i="1"/>
  <c r="D279" i="1" s="1"/>
  <c r="D280" i="1" s="1"/>
  <c r="D281" i="1" s="1"/>
  <c r="F285" i="1"/>
  <c r="F286" i="1" s="1"/>
  <c r="F287" i="1" s="1"/>
  <c r="F288" i="1" s="1"/>
  <c r="E285" i="1"/>
  <c r="E286" i="1" s="1"/>
  <c r="E287" i="1" s="1"/>
  <c r="A285" i="1"/>
  <c r="A286" i="1" s="1"/>
  <c r="A287" i="1" s="1"/>
  <c r="A288" i="1" s="1"/>
  <c r="G284" i="1"/>
  <c r="G285" i="1" s="1"/>
  <c r="G286" i="1" s="1"/>
  <c r="G287" i="1" s="1"/>
  <c r="G288" i="1" s="1"/>
  <c r="C284" i="1"/>
  <c r="C285" i="1" s="1"/>
  <c r="C286" i="1" s="1"/>
  <c r="C287" i="1" s="1"/>
  <c r="C288" i="1" s="1"/>
  <c r="C278" i="1"/>
  <c r="C279" i="1" s="1"/>
  <c r="C280" i="1" s="1"/>
  <c r="C281" i="1" s="1"/>
  <c r="C282" i="1" s="1"/>
  <c r="G278" i="1"/>
  <c r="G279" i="1" s="1"/>
  <c r="G280" i="1" s="1"/>
  <c r="G281" i="1" s="1"/>
  <c r="G282" i="1" s="1"/>
  <c r="F279" i="1"/>
  <c r="F280" i="1" s="1"/>
  <c r="F281" i="1" s="1"/>
  <c r="F282" i="1" s="1"/>
  <c r="E279" i="1"/>
  <c r="E280" i="1" s="1"/>
  <c r="E281" i="1" s="1"/>
  <c r="A279" i="1"/>
  <c r="A280" i="1" s="1"/>
  <c r="A281" i="1" s="1"/>
  <c r="A282" i="1" s="1"/>
  <c r="D266" i="1"/>
  <c r="D267" i="1" s="1"/>
  <c r="D268" i="1" s="1"/>
  <c r="D269" i="1" s="1"/>
  <c r="G266" i="1"/>
  <c r="G267" i="1" s="1"/>
  <c r="G268" i="1" s="1"/>
  <c r="G269" i="1" s="1"/>
  <c r="G270" i="1" s="1"/>
  <c r="C266" i="1"/>
  <c r="C267" i="1" s="1"/>
  <c r="C268" i="1" s="1"/>
  <c r="C269" i="1" s="1"/>
  <c r="C270" i="1" s="1"/>
  <c r="F273" i="1"/>
  <c r="F274" i="1" s="1"/>
  <c r="F275" i="1" s="1"/>
  <c r="F276" i="1" s="1"/>
  <c r="E273" i="1"/>
  <c r="E274" i="1" s="1"/>
  <c r="E275" i="1" s="1"/>
  <c r="A273" i="1"/>
  <c r="A274" i="1" s="1"/>
  <c r="A275" i="1" s="1"/>
  <c r="A276" i="1" s="1"/>
  <c r="G272" i="1"/>
  <c r="G273" i="1" s="1"/>
  <c r="G274" i="1" s="1"/>
  <c r="G275" i="1" s="1"/>
  <c r="G276" i="1" s="1"/>
  <c r="D272" i="1"/>
  <c r="D273" i="1" s="1"/>
  <c r="D274" i="1" s="1"/>
  <c r="D275" i="1" s="1"/>
  <c r="C272" i="1"/>
  <c r="C273" i="1" s="1"/>
  <c r="C274" i="1" s="1"/>
  <c r="C275" i="1" s="1"/>
  <c r="C276" i="1" s="1"/>
  <c r="A267" i="1"/>
  <c r="A268" i="1" s="1"/>
  <c r="A269" i="1" s="1"/>
  <c r="A270" i="1" s="1"/>
  <c r="F267" i="1"/>
  <c r="F268" i="1" s="1"/>
  <c r="F269" i="1" s="1"/>
  <c r="F270" i="1" s="1"/>
  <c r="E267" i="1"/>
  <c r="E268" i="1" s="1"/>
  <c r="E269" i="1" s="1"/>
  <c r="C260" i="1"/>
  <c r="C261" i="1" s="1"/>
  <c r="C262" i="1" s="1"/>
  <c r="C263" i="1" s="1"/>
  <c r="C264" i="1" s="1"/>
  <c r="D260" i="1"/>
  <c r="D261" i="1" s="1"/>
  <c r="D262" i="1" s="1"/>
  <c r="D263" i="1" s="1"/>
  <c r="G261" i="1"/>
  <c r="G262" i="1" s="1"/>
  <c r="G263" i="1" s="1"/>
  <c r="G264" i="1" s="1"/>
  <c r="F261" i="1"/>
  <c r="F262" i="1" s="1"/>
  <c r="F263" i="1" s="1"/>
  <c r="F264" i="1" s="1"/>
  <c r="E261" i="1"/>
  <c r="E262" i="1" s="1"/>
  <c r="E263" i="1" s="1"/>
  <c r="A261" i="1"/>
  <c r="A262" i="1" s="1"/>
  <c r="A263" i="1" s="1"/>
  <c r="A264" i="1" s="1"/>
  <c r="D254" i="1"/>
  <c r="D255" i="1" s="1"/>
  <c r="D256" i="1" s="1"/>
  <c r="D257" i="1" s="1"/>
  <c r="G255" i="1"/>
  <c r="G256" i="1" s="1"/>
  <c r="G257" i="1" s="1"/>
  <c r="G258" i="1" s="1"/>
  <c r="F255" i="1"/>
  <c r="F256" i="1" s="1"/>
  <c r="F257" i="1" s="1"/>
  <c r="F258" i="1" s="1"/>
  <c r="E255" i="1"/>
  <c r="E256" i="1" s="1"/>
  <c r="E257" i="1" s="1"/>
  <c r="A255" i="1"/>
  <c r="A256" i="1" s="1"/>
  <c r="A257" i="1" s="1"/>
  <c r="A258" i="1" s="1"/>
  <c r="C254" i="1"/>
  <c r="C255" i="1" s="1"/>
  <c r="C256" i="1" s="1"/>
  <c r="C257" i="1" s="1"/>
  <c r="C258" i="1" s="1"/>
  <c r="D248" i="1"/>
  <c r="D249" i="1" s="1"/>
  <c r="D250" i="1" s="1"/>
  <c r="D251" i="1" s="1"/>
  <c r="C248" i="1"/>
  <c r="C249" i="1" s="1"/>
  <c r="C250" i="1" s="1"/>
  <c r="C251" i="1" s="1"/>
  <c r="C252" i="1" s="1"/>
  <c r="A249" i="1"/>
  <c r="A250" i="1" s="1"/>
  <c r="A251" i="1" s="1"/>
  <c r="A252" i="1" s="1"/>
  <c r="G249" i="1"/>
  <c r="G250" i="1" s="1"/>
  <c r="G251" i="1" s="1"/>
  <c r="G252" i="1" s="1"/>
  <c r="F249" i="1"/>
  <c r="F250" i="1" s="1"/>
  <c r="F251" i="1" s="1"/>
  <c r="F252" i="1" s="1"/>
  <c r="E249" i="1"/>
  <c r="E250" i="1" s="1"/>
  <c r="E251" i="1" s="1"/>
  <c r="C242" i="1"/>
  <c r="C243" i="1" s="1"/>
  <c r="C244" i="1" s="1"/>
  <c r="C245" i="1" s="1"/>
  <c r="C246" i="1" s="1"/>
  <c r="G243" i="1"/>
  <c r="G244" i="1" s="1"/>
  <c r="G245" i="1" s="1"/>
  <c r="G246" i="1" s="1"/>
  <c r="F243" i="1"/>
  <c r="F244" i="1" s="1"/>
  <c r="F245" i="1" s="1"/>
  <c r="F246" i="1" s="1"/>
  <c r="E243" i="1"/>
  <c r="E244" i="1" s="1"/>
  <c r="E245" i="1" s="1"/>
  <c r="A243" i="1"/>
  <c r="A244" i="1" s="1"/>
  <c r="A245" i="1" s="1"/>
  <c r="A246" i="1" s="1"/>
  <c r="D243" i="1"/>
  <c r="D244" i="1" s="1"/>
  <c r="D245" i="1" s="1"/>
  <c r="D236" i="1"/>
  <c r="D237" i="1" s="1"/>
  <c r="D238" i="1" s="1"/>
  <c r="D239" i="1" s="1"/>
  <c r="C236" i="1"/>
  <c r="C237" i="1" s="1"/>
  <c r="C238" i="1" s="1"/>
  <c r="C239" i="1" s="1"/>
  <c r="C240" i="1" s="1"/>
  <c r="G237" i="1"/>
  <c r="G238" i="1" s="1"/>
  <c r="G239" i="1" s="1"/>
  <c r="G240" i="1" s="1"/>
  <c r="F237" i="1"/>
  <c r="F238" i="1" s="1"/>
  <c r="F239" i="1" s="1"/>
  <c r="F240" i="1" s="1"/>
  <c r="E237" i="1"/>
  <c r="E238" i="1" s="1"/>
  <c r="E239" i="1" s="1"/>
  <c r="A237" i="1"/>
  <c r="A238" i="1" s="1"/>
  <c r="A239" i="1" s="1"/>
  <c r="A240" i="1" s="1"/>
  <c r="D230" i="1"/>
  <c r="D231" i="1" s="1"/>
  <c r="D232" i="1" s="1"/>
  <c r="D233" i="1" s="1"/>
  <c r="F231" i="1"/>
  <c r="F232" i="1" s="1"/>
  <c r="F233" i="1" s="1"/>
  <c r="F234" i="1" s="1"/>
  <c r="E231" i="1"/>
  <c r="E232" i="1" s="1"/>
  <c r="E233" i="1" s="1"/>
  <c r="A231" i="1"/>
  <c r="A232" i="1" s="1"/>
  <c r="A233" i="1" s="1"/>
  <c r="A234" i="1" s="1"/>
  <c r="D225" i="1"/>
  <c r="D226" i="1" s="1"/>
  <c r="D227" i="1" s="1"/>
  <c r="C194" i="1"/>
  <c r="C195" i="1" s="1"/>
  <c r="F225" i="1"/>
  <c r="F226" i="1" s="1"/>
  <c r="F227" i="1" s="1"/>
  <c r="F228" i="1" s="1"/>
  <c r="E225" i="1"/>
  <c r="E226" i="1" s="1"/>
  <c r="E227" i="1" s="1"/>
  <c r="A225" i="1"/>
  <c r="A226" i="1" s="1"/>
  <c r="A227" i="1" s="1"/>
  <c r="A228" i="1" s="1"/>
  <c r="F219" i="1"/>
  <c r="F220" i="1" s="1"/>
  <c r="F221" i="1" s="1"/>
  <c r="F222" i="1" s="1"/>
  <c r="E219" i="1"/>
  <c r="E220" i="1" s="1"/>
  <c r="E221" i="1" s="1"/>
  <c r="A219" i="1"/>
  <c r="A220" i="1" s="1"/>
  <c r="A221" i="1" s="1"/>
  <c r="A222" i="1" s="1"/>
  <c r="D218" i="1"/>
  <c r="D219" i="1" s="1"/>
  <c r="D220" i="1" s="1"/>
  <c r="D221" i="1" s="1"/>
  <c r="D200" i="1"/>
  <c r="D201" i="1" s="1"/>
  <c r="D202" i="1" s="1"/>
  <c r="D203" i="1" s="1"/>
  <c r="F201" i="1"/>
  <c r="F202" i="1" s="1"/>
  <c r="F203" i="1" s="1"/>
  <c r="F204" i="1" s="1"/>
  <c r="E201" i="1"/>
  <c r="E202" i="1" s="1"/>
  <c r="E203" i="1" s="1"/>
  <c r="A201" i="1"/>
  <c r="A202" i="1" s="1"/>
  <c r="A203" i="1" s="1"/>
  <c r="A204" i="1" s="1"/>
  <c r="D194" i="1"/>
  <c r="D195" i="1" s="1"/>
  <c r="D196" i="1" s="1"/>
  <c r="D197" i="1" s="1"/>
  <c r="F195" i="1"/>
  <c r="F196" i="1" s="1"/>
  <c r="F197" i="1" s="1"/>
  <c r="F198" i="1" s="1"/>
  <c r="E195" i="1"/>
  <c r="E196" i="1" s="1"/>
  <c r="E197" i="1" s="1"/>
  <c r="A195" i="1"/>
  <c r="A196" i="1" s="1"/>
  <c r="A197" i="1" s="1"/>
  <c r="A198" i="1" s="1"/>
  <c r="C188" i="1"/>
  <c r="C189" i="1" s="1"/>
  <c r="C190" i="1" s="1"/>
  <c r="C191" i="1" s="1"/>
  <c r="C192" i="1" s="1"/>
  <c r="G189" i="1"/>
  <c r="G190" i="1" s="1"/>
  <c r="G191" i="1" s="1"/>
  <c r="G192" i="1" s="1"/>
  <c r="F189" i="1"/>
  <c r="F190" i="1" s="1"/>
  <c r="F191" i="1" s="1"/>
  <c r="F192" i="1" s="1"/>
  <c r="E189" i="1"/>
  <c r="E190" i="1" s="1"/>
  <c r="E191" i="1" s="1"/>
  <c r="A189" i="1"/>
  <c r="A190" i="1" s="1"/>
  <c r="A191" i="1" s="1"/>
  <c r="A192" i="1" s="1"/>
  <c r="D189" i="1"/>
  <c r="D190" i="1" s="1"/>
  <c r="D191" i="1" s="1"/>
  <c r="D182" i="1"/>
  <c r="D183" i="1" s="1"/>
  <c r="D184" i="1" s="1"/>
  <c r="D185" i="1" s="1"/>
  <c r="C182" i="1"/>
  <c r="C183" i="1" s="1"/>
  <c r="C184" i="1" s="1"/>
  <c r="C185" i="1" s="1"/>
  <c r="C186" i="1" s="1"/>
  <c r="G183" i="1"/>
  <c r="G184" i="1" s="1"/>
  <c r="G185" i="1" s="1"/>
  <c r="G186" i="1" s="1"/>
  <c r="F183" i="1"/>
  <c r="F184" i="1" s="1"/>
  <c r="F185" i="1" s="1"/>
  <c r="F186" i="1" s="1"/>
  <c r="E183" i="1"/>
  <c r="E184" i="1" s="1"/>
  <c r="E185" i="1" s="1"/>
  <c r="A183" i="1"/>
  <c r="A184" i="1" s="1"/>
  <c r="A185" i="1" s="1"/>
  <c r="A186" i="1" s="1"/>
  <c r="D176" i="1"/>
  <c r="D177" i="1" s="1"/>
  <c r="D178" i="1" s="1"/>
  <c r="D179" i="1" s="1"/>
  <c r="C176" i="1"/>
  <c r="C177" i="1" s="1"/>
  <c r="C178" i="1" s="1"/>
  <c r="C179" i="1" s="1"/>
  <c r="C180" i="1" s="1"/>
  <c r="G177" i="1"/>
  <c r="G178" i="1" s="1"/>
  <c r="G179" i="1" s="1"/>
  <c r="G180" i="1" s="1"/>
  <c r="F177" i="1"/>
  <c r="F178" i="1" s="1"/>
  <c r="F179" i="1" s="1"/>
  <c r="F180" i="1" s="1"/>
  <c r="E177" i="1"/>
  <c r="E178" i="1" s="1"/>
  <c r="E179" i="1" s="1"/>
  <c r="A177" i="1"/>
  <c r="A178" i="1" s="1"/>
  <c r="A179" i="1" s="1"/>
  <c r="A180" i="1" s="1"/>
  <c r="A171" i="1"/>
  <c r="A172" i="1" s="1"/>
  <c r="A173" i="1" s="1"/>
  <c r="A174" i="1" s="1"/>
  <c r="G171" i="1"/>
  <c r="G172" i="1" s="1"/>
  <c r="G173" i="1" s="1"/>
  <c r="G174" i="1" s="1"/>
  <c r="F171" i="1"/>
  <c r="F172" i="1" s="1"/>
  <c r="F173" i="1" s="1"/>
  <c r="F174" i="1" s="1"/>
  <c r="E171" i="1"/>
  <c r="E172" i="1" s="1"/>
  <c r="E173" i="1" s="1"/>
  <c r="D170" i="1"/>
  <c r="D171" i="1" s="1"/>
  <c r="D172" i="1" s="1"/>
  <c r="D173" i="1" s="1"/>
  <c r="C170" i="1"/>
  <c r="C171" i="1" s="1"/>
  <c r="C172" i="1" s="1"/>
  <c r="C173" i="1" s="1"/>
  <c r="C174" i="1" s="1"/>
  <c r="D158" i="1"/>
  <c r="D159" i="1" s="1"/>
  <c r="D160" i="1" s="1"/>
  <c r="D161" i="1" s="1"/>
  <c r="D164" i="1"/>
  <c r="D165" i="1" s="1"/>
  <c r="D166" i="1" s="1"/>
  <c r="D167" i="1" s="1"/>
  <c r="G166" i="1"/>
  <c r="G167" i="1" s="1"/>
  <c r="G168" i="1" s="1"/>
  <c r="F165" i="1"/>
  <c r="F166" i="1" s="1"/>
  <c r="F167" i="1" s="1"/>
  <c r="F168" i="1" s="1"/>
  <c r="E165" i="1"/>
  <c r="E166" i="1" s="1"/>
  <c r="E167" i="1" s="1"/>
  <c r="A165" i="1"/>
  <c r="A166" i="1" s="1"/>
  <c r="A167" i="1" s="1"/>
  <c r="A168" i="1" s="1"/>
  <c r="C164" i="1"/>
  <c r="C165" i="1" s="1"/>
  <c r="C166" i="1" s="1"/>
  <c r="C167" i="1" s="1"/>
  <c r="C168" i="1" s="1"/>
  <c r="C158" i="1"/>
  <c r="C159" i="1" s="1"/>
  <c r="C160" i="1" s="1"/>
  <c r="C161" i="1" s="1"/>
  <c r="C162" i="1" s="1"/>
  <c r="G159" i="1"/>
  <c r="G160" i="1" s="1"/>
  <c r="G161" i="1" s="1"/>
  <c r="G162" i="1" s="1"/>
  <c r="F159" i="1"/>
  <c r="F160" i="1" s="1"/>
  <c r="F161" i="1" s="1"/>
  <c r="F162" i="1" s="1"/>
  <c r="E159" i="1"/>
  <c r="E160" i="1" s="1"/>
  <c r="E161" i="1" s="1"/>
  <c r="A159" i="1"/>
  <c r="A160" i="1" s="1"/>
  <c r="A161" i="1" s="1"/>
  <c r="A162" i="1" s="1"/>
  <c r="D152" i="1"/>
  <c r="D153" i="1" s="1"/>
  <c r="D154" i="1" s="1"/>
  <c r="D155" i="1" s="1"/>
  <c r="C152" i="1"/>
  <c r="C153" i="1" s="1"/>
  <c r="C154" i="1" s="1"/>
  <c r="C155" i="1" s="1"/>
  <c r="C156" i="1" s="1"/>
  <c r="F153" i="1"/>
  <c r="F154" i="1" s="1"/>
  <c r="F155" i="1" s="1"/>
  <c r="F156" i="1" s="1"/>
  <c r="E153" i="1"/>
  <c r="E154" i="1" s="1"/>
  <c r="E155" i="1" s="1"/>
  <c r="A153" i="1"/>
  <c r="A154" i="1" s="1"/>
  <c r="A155" i="1" s="1"/>
  <c r="A156" i="1" s="1"/>
  <c r="G153" i="1"/>
  <c r="G154" i="1" s="1"/>
  <c r="G155" i="1" s="1"/>
  <c r="G156" i="1" s="1"/>
  <c r="C146" i="1"/>
  <c r="C147" i="1" s="1"/>
  <c r="C148" i="1" s="1"/>
  <c r="C149" i="1" s="1"/>
  <c r="C150" i="1" s="1"/>
  <c r="G98" i="1"/>
  <c r="G99" i="1" s="1"/>
  <c r="G100" i="1" s="1"/>
  <c r="G101" i="1" s="1"/>
  <c r="G102" i="1" s="1"/>
  <c r="G146" i="1"/>
  <c r="G147" i="1" s="1"/>
  <c r="G148" i="1" s="1"/>
  <c r="G149" i="1" s="1"/>
  <c r="G150" i="1" s="1"/>
  <c r="F147" i="1"/>
  <c r="F148" i="1" s="1"/>
  <c r="F149" i="1" s="1"/>
  <c r="F150" i="1" s="1"/>
  <c r="E147" i="1"/>
  <c r="E148" i="1" s="1"/>
  <c r="E149" i="1" s="1"/>
  <c r="A147" i="1"/>
  <c r="A148" i="1" s="1"/>
  <c r="A149" i="1" s="1"/>
  <c r="A150" i="1" s="1"/>
  <c r="D146" i="1"/>
  <c r="D147" i="1" s="1"/>
  <c r="D148" i="1" s="1"/>
  <c r="D149" i="1" s="1"/>
  <c r="D144" i="1"/>
  <c r="F141" i="1"/>
  <c r="F142" i="1" s="1"/>
  <c r="F143" i="1" s="1"/>
  <c r="F144" i="1" s="1"/>
  <c r="E141" i="1"/>
  <c r="E142" i="1" s="1"/>
  <c r="E143" i="1" s="1"/>
  <c r="A141" i="1"/>
  <c r="A142" i="1" s="1"/>
  <c r="A143" i="1" s="1"/>
  <c r="A144" i="1" s="1"/>
  <c r="D140" i="1"/>
  <c r="D141" i="1" s="1"/>
  <c r="D142" i="1" s="1"/>
  <c r="D143" i="1" s="1"/>
  <c r="C140" i="1"/>
  <c r="C141" i="1" s="1"/>
  <c r="C142" i="1" s="1"/>
  <c r="C143" i="1" s="1"/>
  <c r="C144" i="1" s="1"/>
  <c r="D138" i="1"/>
  <c r="F135" i="1"/>
  <c r="F136" i="1" s="1"/>
  <c r="F137" i="1" s="1"/>
  <c r="F138" i="1" s="1"/>
  <c r="E135" i="1"/>
  <c r="E136" i="1" s="1"/>
  <c r="E137" i="1" s="1"/>
  <c r="A135" i="1"/>
  <c r="A136" i="1" s="1"/>
  <c r="A137" i="1" s="1"/>
  <c r="A138" i="1" s="1"/>
  <c r="D134" i="1"/>
  <c r="D135" i="1" s="1"/>
  <c r="D136" i="1" s="1"/>
  <c r="D137" i="1" s="1"/>
  <c r="C134" i="1"/>
  <c r="C135" i="1" s="1"/>
  <c r="C136" i="1" s="1"/>
  <c r="C137" i="1" s="1"/>
  <c r="C138" i="1" s="1"/>
  <c r="D132" i="1"/>
  <c r="D126" i="1"/>
  <c r="D120" i="1"/>
  <c r="D114" i="1"/>
  <c r="D108" i="1"/>
  <c r="C128" i="1"/>
  <c r="C129" i="1" s="1"/>
  <c r="C130" i="1" s="1"/>
  <c r="C131" i="1" s="1"/>
  <c r="C132" i="1" s="1"/>
  <c r="F129" i="1"/>
  <c r="F130" i="1" s="1"/>
  <c r="F131" i="1" s="1"/>
  <c r="F132" i="1" s="1"/>
  <c r="E129" i="1"/>
  <c r="E130" i="1" s="1"/>
  <c r="E131" i="1" s="1"/>
  <c r="A129" i="1"/>
  <c r="A130" i="1" s="1"/>
  <c r="A131" i="1" s="1"/>
  <c r="A132" i="1" s="1"/>
  <c r="D128" i="1"/>
  <c r="D129" i="1" s="1"/>
  <c r="D130" i="1" s="1"/>
  <c r="D131" i="1" s="1"/>
  <c r="A123" i="1"/>
  <c r="A124" i="1" s="1"/>
  <c r="A125" i="1" s="1"/>
  <c r="A126" i="1" s="1"/>
  <c r="F123" i="1"/>
  <c r="F124" i="1" s="1"/>
  <c r="F125" i="1" s="1"/>
  <c r="F126" i="1" s="1"/>
  <c r="E123" i="1"/>
  <c r="E124" i="1" s="1"/>
  <c r="E125" i="1" s="1"/>
  <c r="D122" i="1"/>
  <c r="D123" i="1" s="1"/>
  <c r="D124" i="1" s="1"/>
  <c r="D125" i="1" s="1"/>
  <c r="C122" i="1"/>
  <c r="C123" i="1" s="1"/>
  <c r="C124" i="1" s="1"/>
  <c r="C125" i="1" s="1"/>
  <c r="C126" i="1" s="1"/>
  <c r="F117" i="1"/>
  <c r="F118" i="1" s="1"/>
  <c r="F119" i="1" s="1"/>
  <c r="F120" i="1" s="1"/>
  <c r="E117" i="1"/>
  <c r="E118" i="1" s="1"/>
  <c r="E119" i="1" s="1"/>
  <c r="A117" i="1"/>
  <c r="A118" i="1" s="1"/>
  <c r="A119" i="1" s="1"/>
  <c r="A120" i="1" s="1"/>
  <c r="D116" i="1"/>
  <c r="D117" i="1" s="1"/>
  <c r="D118" i="1" s="1"/>
  <c r="D119" i="1" s="1"/>
  <c r="C116" i="1"/>
  <c r="C117" i="1" s="1"/>
  <c r="C118" i="1" s="1"/>
  <c r="C119" i="1" s="1"/>
  <c r="C120" i="1" s="1"/>
  <c r="C110" i="1"/>
  <c r="C111" i="1" s="1"/>
  <c r="C112" i="1" s="1"/>
  <c r="C113" i="1" s="1"/>
  <c r="C114" i="1" s="1"/>
  <c r="F111" i="1"/>
  <c r="F112" i="1" s="1"/>
  <c r="F113" i="1" s="1"/>
  <c r="F114" i="1" s="1"/>
  <c r="E111" i="1"/>
  <c r="E112" i="1" s="1"/>
  <c r="E113" i="1" s="1"/>
  <c r="A111" i="1"/>
  <c r="A112" i="1" s="1"/>
  <c r="A113" i="1" s="1"/>
  <c r="A114" i="1" s="1"/>
  <c r="D110" i="1"/>
  <c r="D111" i="1" s="1"/>
  <c r="D112" i="1" s="1"/>
  <c r="D113" i="1" s="1"/>
  <c r="C104" i="1"/>
  <c r="C105" i="1" s="1"/>
  <c r="C106" i="1" s="1"/>
  <c r="C107" i="1" s="1"/>
  <c r="C108" i="1" s="1"/>
  <c r="F105" i="1"/>
  <c r="F106" i="1" s="1"/>
  <c r="F107" i="1" s="1"/>
  <c r="F108" i="1" s="1"/>
  <c r="E105" i="1"/>
  <c r="E106" i="1" s="1"/>
  <c r="E107" i="1" s="1"/>
  <c r="A105" i="1"/>
  <c r="A106" i="1" s="1"/>
  <c r="A107" i="1" s="1"/>
  <c r="A108" i="1" s="1"/>
  <c r="D104" i="1"/>
  <c r="D105" i="1" s="1"/>
  <c r="D106" i="1" s="1"/>
  <c r="D107" i="1" s="1"/>
  <c r="D92" i="1"/>
  <c r="D93" i="1" s="1"/>
  <c r="D94" i="1" s="1"/>
  <c r="D95" i="1" s="1"/>
  <c r="D98" i="1"/>
  <c r="D99" i="1" s="1"/>
  <c r="D100" i="1" s="1"/>
  <c r="D101" i="1" s="1"/>
  <c r="C98" i="1"/>
  <c r="C99" i="1" s="1"/>
  <c r="C100" i="1" s="1"/>
  <c r="C101" i="1" s="1"/>
  <c r="C102" i="1" s="1"/>
  <c r="C92" i="1"/>
  <c r="C93" i="1" s="1"/>
  <c r="C94" i="1" s="1"/>
  <c r="C95" i="1" s="1"/>
  <c r="C96" i="1" s="1"/>
  <c r="F99" i="1"/>
  <c r="F100" i="1" s="1"/>
  <c r="F101" i="1" s="1"/>
  <c r="F102" i="1" s="1"/>
  <c r="E99" i="1"/>
  <c r="E100" i="1" s="1"/>
  <c r="E101" i="1" s="1"/>
  <c r="A99" i="1"/>
  <c r="A100" i="1" s="1"/>
  <c r="A101" i="1" s="1"/>
  <c r="A102" i="1" s="1"/>
  <c r="E93" i="1"/>
  <c r="E94" i="1" s="1"/>
  <c r="E95" i="1" s="1"/>
  <c r="G93" i="1"/>
  <c r="G94" i="1" s="1"/>
  <c r="G95" i="1" s="1"/>
  <c r="G96" i="1" s="1"/>
  <c r="F93" i="1"/>
  <c r="F94" i="1" s="1"/>
  <c r="F95" i="1" s="1"/>
  <c r="F96" i="1" s="1"/>
  <c r="A93" i="1"/>
  <c r="A94" i="1" s="1"/>
  <c r="A95" i="1" s="1"/>
  <c r="A96" i="1" s="1"/>
  <c r="D86" i="1"/>
  <c r="D87" i="1" s="1"/>
  <c r="D88" i="1" s="1"/>
  <c r="D89" i="1" s="1"/>
  <c r="G87" i="1"/>
  <c r="G88" i="1" s="1"/>
  <c r="G89" i="1" s="1"/>
  <c r="G90" i="1" s="1"/>
  <c r="F87" i="1"/>
  <c r="F88" i="1" s="1"/>
  <c r="F89" i="1" s="1"/>
  <c r="F90" i="1" s="1"/>
  <c r="A87" i="1"/>
  <c r="A88" i="1" s="1"/>
  <c r="A89" i="1" s="1"/>
  <c r="A90" i="1" s="1"/>
  <c r="C86" i="1"/>
  <c r="C87" i="1" s="1"/>
  <c r="C88" i="1" s="1"/>
  <c r="C89" i="1" s="1"/>
  <c r="C90" i="1" s="1"/>
  <c r="D74" i="1"/>
  <c r="D75" i="1" s="1"/>
  <c r="D76" i="1" s="1"/>
  <c r="D77" i="1" s="1"/>
  <c r="C75" i="1"/>
  <c r="C76" i="1" s="1"/>
  <c r="C77" i="1" s="1"/>
  <c r="C78" i="1" s="1"/>
  <c r="G74" i="1"/>
  <c r="G75" i="1" s="1"/>
  <c r="G76" i="1" s="1"/>
  <c r="G77" i="1" s="1"/>
  <c r="G78" i="1" s="1"/>
  <c r="G62" i="1"/>
  <c r="G63" i="1" s="1"/>
  <c r="G64" i="1" s="1"/>
  <c r="G65" i="1" s="1"/>
  <c r="G66" i="1" s="1"/>
  <c r="D62" i="1"/>
  <c r="D63" i="1" s="1"/>
  <c r="D64" i="1" s="1"/>
  <c r="D65" i="1" s="1"/>
  <c r="F75" i="1"/>
  <c r="F76" i="1" s="1"/>
  <c r="F77" i="1" s="1"/>
  <c r="F78" i="1" s="1"/>
  <c r="A75" i="1"/>
  <c r="A76" i="1" s="1"/>
  <c r="A77" i="1" s="1"/>
  <c r="A78" i="1" s="1"/>
  <c r="F63" i="1"/>
  <c r="F64" i="1" s="1"/>
  <c r="F65" i="1" s="1"/>
  <c r="F66" i="1" s="1"/>
  <c r="A63" i="1"/>
  <c r="A64" i="1" s="1"/>
  <c r="A65" i="1" s="1"/>
  <c r="A66" i="1" s="1"/>
  <c r="D56" i="1"/>
  <c r="D57" i="1" s="1"/>
  <c r="D58" i="1" s="1"/>
  <c r="D59" i="1" s="1"/>
  <c r="D50" i="1"/>
  <c r="D51" i="1" s="1"/>
  <c r="D52" i="1" s="1"/>
  <c r="D53" i="1" s="1"/>
  <c r="C50" i="1"/>
  <c r="C51" i="1" s="1"/>
  <c r="C52" i="1" s="1"/>
  <c r="C53" i="1" s="1"/>
  <c r="C54" i="1" s="1"/>
  <c r="G56" i="1"/>
  <c r="G57" i="1" s="1"/>
  <c r="G58" i="1" s="1"/>
  <c r="G59" i="1" s="1"/>
  <c r="G60" i="1" s="1"/>
  <c r="G50" i="1"/>
  <c r="G51" i="1" s="1"/>
  <c r="G52" i="1" s="1"/>
  <c r="G53" i="1" s="1"/>
  <c r="G54" i="1" s="1"/>
  <c r="F57" i="1"/>
  <c r="F58" i="1" s="1"/>
  <c r="F59" i="1" s="1"/>
  <c r="F60" i="1" s="1"/>
  <c r="A57" i="1"/>
  <c r="A58" i="1" s="1"/>
  <c r="A59" i="1" s="1"/>
  <c r="A60" i="1" s="1"/>
  <c r="C56" i="1"/>
  <c r="C57" i="1" s="1"/>
  <c r="C58" i="1" s="1"/>
  <c r="C59" i="1" s="1"/>
  <c r="C60" i="1" s="1"/>
  <c r="F51" i="1"/>
  <c r="F52" i="1" s="1"/>
  <c r="F53" i="1" s="1"/>
  <c r="F54" i="1" s="1"/>
  <c r="A51" i="1"/>
  <c r="A52" i="1" s="1"/>
  <c r="A53" i="1" s="1"/>
  <c r="A54" i="1" s="1"/>
  <c r="G44" i="1"/>
  <c r="G45" i="1" s="1"/>
  <c r="G46" i="1" s="1"/>
  <c r="G47" i="1" s="1"/>
  <c r="G48" i="1" s="1"/>
  <c r="D44" i="1"/>
  <c r="D45" i="1" s="1"/>
  <c r="D46" i="1" s="1"/>
  <c r="D47" i="1" s="1"/>
  <c r="C44" i="1"/>
  <c r="C45" i="1" s="1"/>
  <c r="C46" i="1" s="1"/>
  <c r="C47" i="1" s="1"/>
  <c r="C48" i="1" s="1"/>
  <c r="G38" i="1"/>
  <c r="G39" i="1" s="1"/>
  <c r="G40" i="1" s="1"/>
  <c r="G41" i="1" s="1"/>
  <c r="G42" i="1" s="1"/>
  <c r="C38" i="1"/>
  <c r="C39" i="1" s="1"/>
  <c r="C40" i="1" s="1"/>
  <c r="C41" i="1" s="1"/>
  <c r="C42" i="1" s="1"/>
  <c r="D38" i="1"/>
  <c r="D39" i="1" s="1"/>
  <c r="D40" i="1" s="1"/>
  <c r="D41" i="1" s="1"/>
  <c r="F45" i="1"/>
  <c r="F46" i="1" s="1"/>
  <c r="F47" i="1" s="1"/>
  <c r="F48" i="1" s="1"/>
  <c r="A45" i="1"/>
  <c r="A46" i="1" s="1"/>
  <c r="A47" i="1" s="1"/>
  <c r="A48" i="1" s="1"/>
  <c r="F39" i="1"/>
  <c r="F40" i="1" s="1"/>
  <c r="F41" i="1" s="1"/>
  <c r="F42" i="1" s="1"/>
  <c r="A39" i="1"/>
  <c r="A40" i="1" s="1"/>
  <c r="A41" i="1" s="1"/>
  <c r="A42" i="1" s="1"/>
  <c r="G32" i="1"/>
  <c r="G33" i="1" s="1"/>
  <c r="G34" i="1" s="1"/>
  <c r="G35" i="1" s="1"/>
  <c r="G36" i="1" s="1"/>
  <c r="F33" i="1"/>
  <c r="F34" i="1" s="1"/>
  <c r="F35" i="1" s="1"/>
  <c r="F36" i="1" s="1"/>
  <c r="A33" i="1"/>
  <c r="A34" i="1" s="1"/>
  <c r="A35" i="1" s="1"/>
  <c r="A36" i="1" s="1"/>
  <c r="D32" i="1"/>
  <c r="D33" i="1" s="1"/>
  <c r="D34" i="1" s="1"/>
  <c r="D35" i="1" s="1"/>
  <c r="C32" i="1"/>
  <c r="C33" i="1" s="1"/>
  <c r="C34" i="1" s="1"/>
  <c r="C35" i="1" s="1"/>
  <c r="C36" i="1" s="1"/>
  <c r="A27" i="1"/>
  <c r="A28" i="1" s="1"/>
  <c r="A29" i="1" s="1"/>
  <c r="A30" i="1" s="1"/>
  <c r="F27" i="1"/>
  <c r="F28" i="1" s="1"/>
  <c r="D26" i="1"/>
  <c r="D27" i="1" s="1"/>
  <c r="D28" i="1" s="1"/>
  <c r="D29" i="1" s="1"/>
  <c r="G26" i="1"/>
  <c r="G27" i="1" s="1"/>
  <c r="G28" i="1" s="1"/>
  <c r="G29" i="1" s="1"/>
  <c r="G30" i="1" s="1"/>
  <c r="C26" i="1"/>
  <c r="C27" i="1" s="1"/>
  <c r="C28" i="1" s="1"/>
  <c r="C29" i="1" s="1"/>
  <c r="C30" i="1" s="1"/>
  <c r="D21" i="1"/>
  <c r="D22" i="1"/>
  <c r="D23" i="1"/>
  <c r="D20" i="1"/>
  <c r="G21" i="1"/>
  <c r="G22" i="1"/>
  <c r="G23" i="1"/>
  <c r="G24" i="1"/>
  <c r="G20" i="1"/>
  <c r="G15" i="1"/>
  <c r="G16" i="1"/>
  <c r="G17" i="1"/>
  <c r="G18" i="1"/>
  <c r="G14" i="1"/>
  <c r="C15" i="1"/>
  <c r="C16" i="1"/>
  <c r="C17" i="1"/>
  <c r="C18" i="1"/>
  <c r="C14" i="1"/>
  <c r="D15" i="1"/>
  <c r="D16" i="1"/>
  <c r="D17" i="1"/>
  <c r="D14" i="1"/>
  <c r="G9" i="1"/>
  <c r="G10" i="1"/>
  <c r="G11" i="1"/>
  <c r="G12" i="1"/>
  <c r="G8" i="1"/>
  <c r="G2" i="1"/>
  <c r="G4" i="1"/>
  <c r="G5" i="1"/>
  <c r="G6" i="1"/>
  <c r="G3" i="1"/>
  <c r="D9" i="1"/>
  <c r="D10" i="1"/>
  <c r="D11" i="1"/>
  <c r="D8" i="1"/>
  <c r="D4" i="1"/>
  <c r="D5" i="1"/>
  <c r="D3" i="1"/>
  <c r="D2" i="1"/>
  <c r="C1018" i="1" l="1"/>
  <c r="C1019" i="1" s="1"/>
  <c r="C1020" i="1" s="1"/>
  <c r="C790" i="1"/>
  <c r="C791" i="1" s="1"/>
  <c r="C792" i="1" s="1"/>
  <c r="C321" i="1"/>
  <c r="C322" i="1" s="1"/>
  <c r="C323" i="1" s="1"/>
  <c r="C324" i="1" s="1"/>
  <c r="C196" i="1"/>
  <c r="C197" i="1" s="1"/>
  <c r="C198" i="1" s="1"/>
  <c r="F29" i="1"/>
  <c r="F30" i="1" l="1"/>
</calcChain>
</file>

<file path=xl/sharedStrings.xml><?xml version="1.0" encoding="utf-8"?>
<sst xmlns="http://schemas.openxmlformats.org/spreadsheetml/2006/main" count="602" uniqueCount="194">
  <si>
    <t>SHEAR (KLF)</t>
  </si>
  <si>
    <t>Mark</t>
  </si>
  <si>
    <t>WALL LEN (FT)</t>
  </si>
  <si>
    <t>Wind Trib (FT)</t>
  </si>
  <si>
    <t>FLOOR TRIB (FT)</t>
  </si>
  <si>
    <t>Location</t>
  </si>
  <si>
    <t>LVL</t>
  </si>
  <si>
    <t>FLOOR LOAD TYPE</t>
  </si>
  <si>
    <t>GREATER WALL LEN (FT)</t>
  </si>
  <si>
    <t>A</t>
  </si>
  <si>
    <t>roof</t>
  </si>
  <si>
    <t>unit</t>
  </si>
  <si>
    <t>B</t>
  </si>
  <si>
    <t>C</t>
  </si>
  <si>
    <t>D</t>
  </si>
  <si>
    <t>E</t>
  </si>
  <si>
    <t>F</t>
  </si>
  <si>
    <t>OVERTURNING MOMENT           (K-FT)</t>
  </si>
  <si>
    <t>RESISTING MOMENT       (K-FT)</t>
  </si>
  <si>
    <t>TOTAL MOMENT     (K-FT)</t>
  </si>
  <si>
    <t>CHORD FORCES (K)</t>
  </si>
  <si>
    <t>G</t>
  </si>
  <si>
    <t>H</t>
  </si>
  <si>
    <t>I</t>
  </si>
  <si>
    <t>J</t>
  </si>
  <si>
    <t>K</t>
  </si>
  <si>
    <t>L</t>
  </si>
  <si>
    <t>M</t>
  </si>
  <si>
    <t>corridor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</si>
  <si>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</si>
  <si>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</si>
  <si>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</si>
  <si>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</si>
  <si>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</si>
  <si>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</si>
  <si>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</si>
  <si>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</si>
  <si>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</si>
  <si>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</si>
  <si>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</si>
  <si>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</si>
  <si>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</si>
  <si>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AA</t>
  </si>
  <si>
    <t>AB</t>
  </si>
  <si>
    <t>AC</t>
  </si>
  <si>
    <t>AD</t>
  </si>
  <si>
    <t>AE</t>
  </si>
  <si>
    <t>AF</t>
  </si>
  <si>
    <t>AG</t>
  </si>
  <si>
    <t>AH</t>
  </si>
  <si>
    <t>AI</t>
  </si>
  <si>
    <t>AJ</t>
  </si>
  <si>
    <t>AK</t>
  </si>
  <si>
    <t>AL</t>
  </si>
  <si>
    <t>AM</t>
  </si>
  <si>
    <t>AN</t>
  </si>
  <si>
    <t>AO</t>
  </si>
  <si>
    <t>AP</t>
  </si>
  <si>
    <t>AQ</t>
  </si>
  <si>
    <t>AR</t>
  </si>
  <si>
    <t>AS</t>
  </si>
  <si>
    <t>AT</t>
  </si>
  <si>
    <t>AU</t>
  </si>
  <si>
    <t>AV</t>
  </si>
  <si>
    <t>AW</t>
  </si>
  <si>
    <t>AX</t>
  </si>
  <si>
    <t>AY</t>
  </si>
  <si>
    <t>AZ</t>
  </si>
  <si>
    <t>BA</t>
  </si>
  <si>
    <t>BB</t>
  </si>
  <si>
    <t>BC</t>
  </si>
  <si>
    <t>BD</t>
  </si>
  <si>
    <t>BE</t>
  </si>
  <si>
    <t>BF</t>
  </si>
  <si>
    <t>BG</t>
  </si>
  <si>
    <t>BH</t>
  </si>
  <si>
    <t>BI</t>
  </si>
  <si>
    <t>BJ</t>
  </si>
  <si>
    <t>BK</t>
  </si>
  <si>
    <t>BL</t>
  </si>
  <si>
    <t>BM</t>
  </si>
  <si>
    <t>BN</t>
  </si>
  <si>
    <t>BO</t>
  </si>
  <si>
    <t>BP</t>
  </si>
  <si>
    <t>BQ</t>
  </si>
  <si>
    <t>BR</t>
  </si>
  <si>
    <t>BS</t>
  </si>
  <si>
    <t>BT</t>
  </si>
  <si>
    <t>BU</t>
  </si>
  <si>
    <t>BV</t>
  </si>
  <si>
    <t>BW</t>
  </si>
  <si>
    <t>BX</t>
  </si>
  <si>
    <t>BY</t>
  </si>
  <si>
    <t>BZ</t>
  </si>
  <si>
    <t>CA</t>
  </si>
  <si>
    <t>CB</t>
  </si>
  <si>
    <t>CC</t>
  </si>
  <si>
    <t>CD</t>
  </si>
  <si>
    <t>CE</t>
  </si>
  <si>
    <t>CF</t>
  </si>
  <si>
    <t>CG</t>
  </si>
  <si>
    <t>CH</t>
  </si>
  <si>
    <t>CI</t>
  </si>
  <si>
    <t>CJ</t>
  </si>
  <si>
    <t>CK</t>
  </si>
  <si>
    <t>CL</t>
  </si>
  <si>
    <t>CM</t>
  </si>
  <si>
    <t>CN</t>
  </si>
  <si>
    <t>CO</t>
  </si>
  <si>
    <t>CP</t>
  </si>
  <si>
    <t>CQ</t>
  </si>
  <si>
    <t>CR</t>
  </si>
  <si>
    <t>CS</t>
  </si>
  <si>
    <t>CT</t>
  </si>
  <si>
    <t>CU</t>
  </si>
  <si>
    <t>CW</t>
  </si>
  <si>
    <t>CX</t>
  </si>
  <si>
    <t>CY</t>
  </si>
  <si>
    <t>CZ</t>
  </si>
  <si>
    <t>DA</t>
  </si>
  <si>
    <t>DB</t>
  </si>
  <si>
    <t>DC</t>
  </si>
  <si>
    <t>DD</t>
  </si>
  <si>
    <t>DE</t>
  </si>
  <si>
    <t>DF</t>
  </si>
  <si>
    <t>DG</t>
  </si>
  <si>
    <t>DH</t>
  </si>
  <si>
    <t>DI</t>
  </si>
  <si>
    <t>DJ</t>
  </si>
  <si>
    <t>DK</t>
  </si>
  <si>
    <t>DL</t>
  </si>
  <si>
    <t>DM</t>
  </si>
  <si>
    <t>DO</t>
  </si>
  <si>
    <t>DN</t>
  </si>
  <si>
    <t>DP</t>
  </si>
  <si>
    <t>CV</t>
  </si>
  <si>
    <t>DQ</t>
  </si>
  <si>
    <t>DR</t>
  </si>
  <si>
    <t>DS</t>
  </si>
  <si>
    <t>DT</t>
  </si>
  <si>
    <t>DU</t>
  </si>
  <si>
    <t>DV</t>
  </si>
  <si>
    <t>DW</t>
  </si>
  <si>
    <t>DX</t>
  </si>
  <si>
    <t>DY</t>
  </si>
  <si>
    <t>DZ</t>
  </si>
  <si>
    <t>EA</t>
  </si>
  <si>
    <t>EB</t>
  </si>
  <si>
    <t>EC</t>
  </si>
  <si>
    <t>ED</t>
  </si>
  <si>
    <t>EE</t>
  </si>
  <si>
    <t>AF1</t>
  </si>
  <si>
    <t>AF2</t>
  </si>
  <si>
    <t>K1</t>
  </si>
  <si>
    <t>L1</t>
  </si>
  <si>
    <t>BC1</t>
  </si>
  <si>
    <t>BC2</t>
  </si>
  <si>
    <t>AZ1</t>
  </si>
  <si>
    <t>AZ2</t>
  </si>
  <si>
    <t>BQ1</t>
  </si>
  <si>
    <t>BW1</t>
  </si>
  <si>
    <t>CB2</t>
  </si>
  <si>
    <t>CR2</t>
  </si>
  <si>
    <t>CW2</t>
  </si>
  <si>
    <t>DI2</t>
  </si>
  <si>
    <t>EF</t>
  </si>
  <si>
    <t>EG</t>
  </si>
  <si>
    <t>EH</t>
  </si>
  <si>
    <t>EI</t>
  </si>
  <si>
    <t>EJ</t>
  </si>
  <si>
    <t>EK</t>
  </si>
  <si>
    <t>EL</t>
  </si>
  <si>
    <t>EM</t>
  </si>
  <si>
    <t>EN</t>
  </si>
  <si>
    <t>EO</t>
  </si>
  <si>
    <t>EP</t>
  </si>
  <si>
    <t>EQ</t>
  </si>
  <si>
    <t>ER</t>
  </si>
  <si>
    <t>ET</t>
  </si>
  <si>
    <t>EU</t>
  </si>
  <si>
    <t>EV</t>
  </si>
  <si>
    <t>EW</t>
  </si>
  <si>
    <t>EX</t>
  </si>
  <si>
    <t>EY</t>
  </si>
  <si>
    <t>FA</t>
  </si>
  <si>
    <t>EZ</t>
  </si>
  <si>
    <t>FB</t>
  </si>
  <si>
    <t>FC</t>
  </si>
  <si>
    <t>FD</t>
  </si>
  <si>
    <t>X0</t>
  </si>
  <si>
    <t>Y0</t>
  </si>
  <si>
    <t>Z0</t>
  </si>
  <si>
    <t>EF1</t>
  </si>
  <si>
    <t>EF2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</si>
</sst>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008B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wrapText="1"/>
    </xf>
    <xf numFmtId="16" fontId="2" fillId="0" borderId="0" xfId="0" applyNumberFormat="1" applyFont="1" applyBorder="1" applyAlignment="1">
      <alignment horizontal="left" wrapText="1"/>
    </xf>
    <xf numFmtId="16" fontId="1" fillId="0" borderId="0" xfId="0" applyNumberFormat="1" applyFont="1" applyBorder="1" applyAlignment="1">
      <alignment horizontal="left" wrapText="1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 applyAlignment="1">
      <alignment horizontal="center"/>
    </xf>
    <xf numFmtId="0" fontId="3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4" xfId="0" applyNumberFormat="1" applyBorder="1" applyAlignment="1">
      <alignment horizontal="center"/>
    </xf>
    <xf numFmtId="0" fontId="3" fillId="0" borderId="4" xfId="0" applyFont="1" applyBorder="1"/>
    <xf numFmtId="0" fontId="0" fillId="0" borderId="4" xfId="0" applyBorder="1"/>
    <xf numFmtId="0" fontId="0" fillId="0" borderId="4" xfId="0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1" fillId="0" borderId="0" xfId="0" applyFont="1" applyAlignment="1">
      <alignment wrapText="1"/>
    </xf>
    <xf numFmtId="16" fontId="2" fillId="0" borderId="2" xfId="0" applyNumberFormat="1" applyFont="1" applyBorder="1" applyAlignment="1">
      <alignment horizontal="left" vertical="center" wrapText="1"/>
    </xf>
    <xf numFmtId="16" fontId="1" fillId="0" borderId="1" xfId="0" applyNumberFormat="1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0" fillId="0" borderId="0" xfId="0" applyAlignment="1">
      <alignment horizontal="center"/>
    </xf>
    <xf numFmtId="165" fontId="0" fillId="0" borderId="0" xfId="0" applyNumberFormat="1" applyBorder="1" applyAlignment="1">
      <alignment horizontal="center" vertical="center"/>
    </xf>
    <xf numFmtId="165" fontId="4" fillId="0" borderId="0" xfId="0" applyNumberFormat="1" applyFont="1"/>
    <xf numFmtId="165" fontId="0" fillId="0" borderId="0" xfId="0" applyNumberFormat="1"/>
    <xf numFmtId="165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171450</xdr:colOff>
      <xdr:row>0</xdr:row>
      <xdr:rowOff>0</xdr:rowOff>
    </xdr:from>
    <xdr:to>
      <xdr:col>40</xdr:col>
      <xdr:colOff>324926</xdr:colOff>
      <xdr:row>42</xdr:row>
      <xdr:rowOff>20079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9E5C478B-7B5E-4334-8922-B402789B2328}"/>
            </a:ext>
          </a:extLst>
        </xdr:cNvPr>
        <xdr:cNvGrpSpPr/>
      </xdr:nvGrpSpPr>
      <xdr:grpSpPr>
        <a:xfrm>
          <a:off x="171450" y="0"/>
          <a:ext cx="31547876" cy="8068704"/>
          <a:chOff x="200025" y="0"/>
          <a:chExt cx="31547876" cy="8021079"/>
        </a:xfrm>
      </xdr:grpSpPr>
      <xdr:pic>
        <xdr:nvPicPr>
          <xdr:cNvPr id="3" name="Picture 2">
            <a:extLst>
              <a:ext uri="{FF2B5EF4-FFF2-40B4-BE49-F238E27FC236}">
                <a16:creationId xmlns:a16="http://schemas.microsoft.com/office/drawing/2014/main" id="{52EC654B-EEEA-49C0-8CAC-C38DF1EC6DE8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2680"/>
          <a:stretch/>
        </xdr:blipFill>
        <xdr:spPr>
          <a:xfrm>
            <a:off x="24018766" y="190501"/>
            <a:ext cx="7729135" cy="6592242"/>
          </a:xfrm>
          <a:prstGeom prst="rect">
            <a:avLst/>
          </a:prstGeom>
        </xdr:spPr>
      </xdr:pic>
      <xdr:grpSp>
        <xdr:nvGrpSpPr>
          <xdr:cNvPr id="74" name="Group 73">
            <a:extLst>
              <a:ext uri="{FF2B5EF4-FFF2-40B4-BE49-F238E27FC236}">
                <a16:creationId xmlns:a16="http://schemas.microsoft.com/office/drawing/2014/main" id="{6E2293D8-458B-480C-B8C4-BBE9DC3F9715}"/>
              </a:ext>
            </a:extLst>
          </xdr:cNvPr>
          <xdr:cNvGrpSpPr/>
        </xdr:nvGrpSpPr>
        <xdr:grpSpPr>
          <a:xfrm>
            <a:off x="200025" y="0"/>
            <a:ext cx="30108524" cy="8021079"/>
            <a:chOff x="200025" y="0"/>
            <a:chExt cx="30108524" cy="8021079"/>
          </a:xfrm>
        </xdr:grpSpPr>
        <xdr:pic>
          <xdr:nvPicPr>
            <xdr:cNvPr id="20" name="Picture 19">
              <a:extLst>
                <a:ext uri="{FF2B5EF4-FFF2-40B4-BE49-F238E27FC236}">
                  <a16:creationId xmlns:a16="http://schemas.microsoft.com/office/drawing/2014/main" id="{4F833600-61FE-451B-8937-F1D2B7C58E9E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0025" y="0"/>
              <a:ext cx="6408236" cy="6973273"/>
            </a:xfrm>
            <a:prstGeom prst="rect">
              <a:avLst/>
            </a:prstGeom>
          </xdr:spPr>
        </xdr:pic>
        <xdr:sp macro="" textlink="">
          <xdr:nvSpPr>
            <xdr:cNvPr id="21" name="TextBox 20">
              <a:extLst>
                <a:ext uri="{FF2B5EF4-FFF2-40B4-BE49-F238E27FC236}">
                  <a16:creationId xmlns:a16="http://schemas.microsoft.com/office/drawing/2014/main" id="{1289C9F1-8C03-43C9-B417-2C9783AA42F1}"/>
                </a:ext>
              </a:extLst>
            </xdr:cNvPr>
            <xdr:cNvSpPr txBox="1"/>
          </xdr:nvSpPr>
          <xdr:spPr>
            <a:xfrm>
              <a:off x="1102351" y="146685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</a:t>
              </a:r>
            </a:p>
          </xdr:txBody>
        </xdr:sp>
        <xdr:sp macro="" textlink="">
          <xdr:nvSpPr>
            <xdr:cNvPr id="22" name="TextBox 21">
              <a:extLst>
                <a:ext uri="{FF2B5EF4-FFF2-40B4-BE49-F238E27FC236}">
                  <a16:creationId xmlns:a16="http://schemas.microsoft.com/office/drawing/2014/main" id="{C4433943-0F62-4B9A-B10E-AA57EC04D822}"/>
                </a:ext>
              </a:extLst>
            </xdr:cNvPr>
            <xdr:cNvSpPr txBox="1"/>
          </xdr:nvSpPr>
          <xdr:spPr>
            <a:xfrm>
              <a:off x="2517926" y="133350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</a:t>
              </a:r>
            </a:p>
          </xdr:txBody>
        </xdr:sp>
        <xdr:sp macro="" textlink="">
          <xdr:nvSpPr>
            <xdr:cNvPr id="23" name="TextBox 22">
              <a:extLst>
                <a:ext uri="{FF2B5EF4-FFF2-40B4-BE49-F238E27FC236}">
                  <a16:creationId xmlns:a16="http://schemas.microsoft.com/office/drawing/2014/main" id="{5763BD40-7BD2-4F08-82CF-607036D6596B}"/>
                </a:ext>
              </a:extLst>
            </xdr:cNvPr>
            <xdr:cNvSpPr txBox="1"/>
          </xdr:nvSpPr>
          <xdr:spPr>
            <a:xfrm>
              <a:off x="1416923" y="1838325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</a:t>
              </a:r>
            </a:p>
          </xdr:txBody>
        </xdr:sp>
        <xdr:sp macro="" textlink="">
          <xdr:nvSpPr>
            <xdr:cNvPr id="25" name="TextBox 24">
              <a:extLst>
                <a:ext uri="{FF2B5EF4-FFF2-40B4-BE49-F238E27FC236}">
                  <a16:creationId xmlns:a16="http://schemas.microsoft.com/office/drawing/2014/main" id="{8D4348E4-49F2-4C85-9AAD-B3321E1E7006}"/>
                </a:ext>
              </a:extLst>
            </xdr:cNvPr>
            <xdr:cNvSpPr txBox="1"/>
          </xdr:nvSpPr>
          <xdr:spPr>
            <a:xfrm>
              <a:off x="2584152" y="175260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D</a:t>
              </a:r>
            </a:p>
          </xdr:txBody>
        </xdr:sp>
        <xdr:sp macro="" textlink="">
          <xdr:nvSpPr>
            <xdr:cNvPr id="26" name="TextBox 25">
              <a:extLst>
                <a:ext uri="{FF2B5EF4-FFF2-40B4-BE49-F238E27FC236}">
                  <a16:creationId xmlns:a16="http://schemas.microsoft.com/office/drawing/2014/main" id="{37B6B9B7-643D-487D-8CA8-A34AE1144F84}"/>
                </a:ext>
              </a:extLst>
            </xdr:cNvPr>
            <xdr:cNvSpPr txBox="1"/>
          </xdr:nvSpPr>
          <xdr:spPr>
            <a:xfrm>
              <a:off x="1996398" y="2124075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F</a:t>
              </a:r>
            </a:p>
          </xdr:txBody>
        </xdr:sp>
        <xdr:sp macro="" textlink="">
          <xdr:nvSpPr>
            <xdr:cNvPr id="27" name="TextBox 26">
              <a:extLst>
                <a:ext uri="{FF2B5EF4-FFF2-40B4-BE49-F238E27FC236}">
                  <a16:creationId xmlns:a16="http://schemas.microsoft.com/office/drawing/2014/main" id="{D79143B4-8E48-4105-9412-5CFB697D506D}"/>
                </a:ext>
              </a:extLst>
            </xdr:cNvPr>
            <xdr:cNvSpPr txBox="1"/>
          </xdr:nvSpPr>
          <xdr:spPr>
            <a:xfrm>
              <a:off x="1060960" y="226695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G</a:t>
              </a:r>
            </a:p>
          </xdr:txBody>
        </xdr:sp>
        <xdr:sp macro="" textlink="">
          <xdr:nvSpPr>
            <xdr:cNvPr id="28" name="TextBox 27">
              <a:extLst>
                <a:ext uri="{FF2B5EF4-FFF2-40B4-BE49-F238E27FC236}">
                  <a16:creationId xmlns:a16="http://schemas.microsoft.com/office/drawing/2014/main" id="{22C18192-835F-4AB0-B577-DF462A51F22C}"/>
                </a:ext>
              </a:extLst>
            </xdr:cNvPr>
            <xdr:cNvSpPr txBox="1"/>
          </xdr:nvSpPr>
          <xdr:spPr>
            <a:xfrm>
              <a:off x="2228189" y="247650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H</a:t>
              </a:r>
            </a:p>
          </xdr:txBody>
        </xdr:sp>
        <xdr:sp macro="" textlink="">
          <xdr:nvSpPr>
            <xdr:cNvPr id="29" name="TextBox 28">
              <a:extLst>
                <a:ext uri="{FF2B5EF4-FFF2-40B4-BE49-F238E27FC236}">
                  <a16:creationId xmlns:a16="http://schemas.microsoft.com/office/drawing/2014/main" id="{2F628D7A-1630-41B7-B003-5D1DD5138BC8}"/>
                </a:ext>
              </a:extLst>
            </xdr:cNvPr>
            <xdr:cNvSpPr txBox="1"/>
          </xdr:nvSpPr>
          <xdr:spPr>
            <a:xfrm>
              <a:off x="945065" y="283845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I</a:t>
              </a:r>
            </a:p>
          </xdr:txBody>
        </xdr:sp>
        <xdr:sp macro="" textlink="">
          <xdr:nvSpPr>
            <xdr:cNvPr id="30" name="TextBox 29">
              <a:extLst>
                <a:ext uri="{FF2B5EF4-FFF2-40B4-BE49-F238E27FC236}">
                  <a16:creationId xmlns:a16="http://schemas.microsoft.com/office/drawing/2014/main" id="{69F2F686-8B19-4454-BE77-28BEB359DB01}"/>
                </a:ext>
              </a:extLst>
            </xdr:cNvPr>
            <xdr:cNvSpPr txBox="1"/>
          </xdr:nvSpPr>
          <xdr:spPr>
            <a:xfrm>
              <a:off x="2393753" y="3019425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J</a:t>
              </a:r>
            </a:p>
          </xdr:txBody>
        </xdr:sp>
        <xdr:sp macro="" textlink="">
          <xdr:nvSpPr>
            <xdr:cNvPr id="31" name="TextBox 30">
              <a:extLst>
                <a:ext uri="{FF2B5EF4-FFF2-40B4-BE49-F238E27FC236}">
                  <a16:creationId xmlns:a16="http://schemas.microsoft.com/office/drawing/2014/main" id="{F182F474-2336-425C-8F45-8A28AFC00D09}"/>
                </a:ext>
              </a:extLst>
            </xdr:cNvPr>
            <xdr:cNvSpPr txBox="1"/>
          </xdr:nvSpPr>
          <xdr:spPr>
            <a:xfrm>
              <a:off x="1234802" y="3190875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K</a:t>
              </a:r>
            </a:p>
          </xdr:txBody>
        </xdr:sp>
        <xdr:sp macro="" textlink="">
          <xdr:nvSpPr>
            <xdr:cNvPr id="32" name="TextBox 31">
              <a:extLst>
                <a:ext uri="{FF2B5EF4-FFF2-40B4-BE49-F238E27FC236}">
                  <a16:creationId xmlns:a16="http://schemas.microsoft.com/office/drawing/2014/main" id="{11BA5542-0D02-4022-B96D-5A1290083311}"/>
                </a:ext>
              </a:extLst>
            </xdr:cNvPr>
            <xdr:cNvSpPr txBox="1"/>
          </xdr:nvSpPr>
          <xdr:spPr>
            <a:xfrm>
              <a:off x="2046068" y="3419475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L</a:t>
              </a:r>
            </a:p>
          </xdr:txBody>
        </xdr:sp>
        <xdr:sp macro="" textlink="">
          <xdr:nvSpPr>
            <xdr:cNvPr id="33" name="TextBox 32">
              <a:extLst>
                <a:ext uri="{FF2B5EF4-FFF2-40B4-BE49-F238E27FC236}">
                  <a16:creationId xmlns:a16="http://schemas.microsoft.com/office/drawing/2014/main" id="{F054955D-9942-457C-BFD2-E2650095A121}"/>
                </a:ext>
              </a:extLst>
            </xdr:cNvPr>
            <xdr:cNvSpPr txBox="1"/>
          </xdr:nvSpPr>
          <xdr:spPr>
            <a:xfrm>
              <a:off x="754666" y="360045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M</a:t>
              </a:r>
            </a:p>
          </xdr:txBody>
        </xdr:sp>
        <xdr:sp macro="" textlink="">
          <xdr:nvSpPr>
            <xdr:cNvPr id="34" name="TextBox 33">
              <a:extLst>
                <a:ext uri="{FF2B5EF4-FFF2-40B4-BE49-F238E27FC236}">
                  <a16:creationId xmlns:a16="http://schemas.microsoft.com/office/drawing/2014/main" id="{D27C531A-6346-4593-A6D8-D1FDF5FB9244}"/>
                </a:ext>
              </a:extLst>
            </xdr:cNvPr>
            <xdr:cNvSpPr txBox="1"/>
          </xdr:nvSpPr>
          <xdr:spPr>
            <a:xfrm>
              <a:off x="1996398" y="4181475"/>
              <a:ext cx="215234" cy="266700"/>
            </a:xfrm>
            <a:prstGeom prst="rect">
              <a:avLst/>
            </a:prstGeom>
            <a:solidFill>
              <a:srgbClr val="FF00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N</a:t>
              </a:r>
            </a:p>
          </xdr:txBody>
        </xdr:sp>
        <xdr:sp macro="" textlink="">
          <xdr:nvSpPr>
            <xdr:cNvPr id="35" name="TextBox 34">
              <a:extLst>
                <a:ext uri="{FF2B5EF4-FFF2-40B4-BE49-F238E27FC236}">
                  <a16:creationId xmlns:a16="http://schemas.microsoft.com/office/drawing/2014/main" id="{2580A173-4B82-46E1-9B42-0543D4DB6B56}"/>
                </a:ext>
              </a:extLst>
            </xdr:cNvPr>
            <xdr:cNvSpPr txBox="1"/>
          </xdr:nvSpPr>
          <xdr:spPr>
            <a:xfrm>
              <a:off x="1541096" y="4429125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O</a:t>
              </a:r>
            </a:p>
          </xdr:txBody>
        </xdr:sp>
        <xdr:sp macro="" textlink="">
          <xdr:nvSpPr>
            <xdr:cNvPr id="36" name="TextBox 35">
              <a:extLst>
                <a:ext uri="{FF2B5EF4-FFF2-40B4-BE49-F238E27FC236}">
                  <a16:creationId xmlns:a16="http://schemas.microsoft.com/office/drawing/2014/main" id="{A0334DC4-1027-46E2-827E-FC07DD24B9D2}"/>
                </a:ext>
              </a:extLst>
            </xdr:cNvPr>
            <xdr:cNvSpPr txBox="1"/>
          </xdr:nvSpPr>
          <xdr:spPr>
            <a:xfrm>
              <a:off x="2451700" y="4867275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P</a:t>
              </a:r>
            </a:p>
          </xdr:txBody>
        </xdr:sp>
        <xdr:sp macro="" textlink="">
          <xdr:nvSpPr>
            <xdr:cNvPr id="37" name="TextBox 36">
              <a:extLst>
                <a:ext uri="{FF2B5EF4-FFF2-40B4-BE49-F238E27FC236}">
                  <a16:creationId xmlns:a16="http://schemas.microsoft.com/office/drawing/2014/main" id="{841966F8-F402-4D74-B7B7-8E0E59809765}"/>
                </a:ext>
              </a:extLst>
            </xdr:cNvPr>
            <xdr:cNvSpPr txBox="1"/>
          </xdr:nvSpPr>
          <xdr:spPr>
            <a:xfrm>
              <a:off x="3097402" y="4848225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Q</a:t>
              </a:r>
            </a:p>
          </xdr:txBody>
        </xdr:sp>
        <xdr:sp macro="" textlink="">
          <xdr:nvSpPr>
            <xdr:cNvPr id="38" name="TextBox 37">
              <a:extLst>
                <a:ext uri="{FF2B5EF4-FFF2-40B4-BE49-F238E27FC236}">
                  <a16:creationId xmlns:a16="http://schemas.microsoft.com/office/drawing/2014/main" id="{EB6456E3-AC2F-48D3-8D13-8DAB96F30685}"/>
                </a:ext>
              </a:extLst>
            </xdr:cNvPr>
            <xdr:cNvSpPr txBox="1"/>
          </xdr:nvSpPr>
          <xdr:spPr>
            <a:xfrm>
              <a:off x="3925223" y="4829175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R</a:t>
              </a:r>
            </a:p>
          </xdr:txBody>
        </xdr:sp>
        <xdr:sp macro="" textlink="">
          <xdr:nvSpPr>
            <xdr:cNvPr id="39" name="TextBox 38">
              <a:extLst>
                <a:ext uri="{FF2B5EF4-FFF2-40B4-BE49-F238E27FC236}">
                  <a16:creationId xmlns:a16="http://schemas.microsoft.com/office/drawing/2014/main" id="{BF3390D4-94CD-4121-933A-6BDFB3620603}"/>
                </a:ext>
              </a:extLst>
            </xdr:cNvPr>
            <xdr:cNvSpPr txBox="1"/>
          </xdr:nvSpPr>
          <xdr:spPr>
            <a:xfrm>
              <a:off x="4728211" y="4848225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S</a:t>
              </a:r>
            </a:p>
          </xdr:txBody>
        </xdr:sp>
        <xdr:sp macro="" textlink="">
          <xdr:nvSpPr>
            <xdr:cNvPr id="40" name="TextBox 39">
              <a:extLst>
                <a:ext uri="{FF2B5EF4-FFF2-40B4-BE49-F238E27FC236}">
                  <a16:creationId xmlns:a16="http://schemas.microsoft.com/office/drawing/2014/main" id="{99DC8467-194D-4B5B-9123-11EB833F7C90}"/>
                </a:ext>
              </a:extLst>
            </xdr:cNvPr>
            <xdr:cNvSpPr txBox="1"/>
          </xdr:nvSpPr>
          <xdr:spPr>
            <a:xfrm>
              <a:off x="2087459" y="541020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T</a:t>
              </a:r>
            </a:p>
          </xdr:txBody>
        </xdr:sp>
        <xdr:sp macro="" textlink="">
          <xdr:nvSpPr>
            <xdr:cNvPr id="41" name="TextBox 40">
              <a:extLst>
                <a:ext uri="{FF2B5EF4-FFF2-40B4-BE49-F238E27FC236}">
                  <a16:creationId xmlns:a16="http://schemas.microsoft.com/office/drawing/2014/main" id="{D125DE53-71C9-405B-8779-DFAD0C8AC60A}"/>
                </a:ext>
              </a:extLst>
            </xdr:cNvPr>
            <xdr:cNvSpPr txBox="1"/>
          </xdr:nvSpPr>
          <xdr:spPr>
            <a:xfrm>
              <a:off x="2733160" y="5419725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U</a:t>
              </a:r>
            </a:p>
          </xdr:txBody>
        </xdr:sp>
        <xdr:sp macro="" textlink="">
          <xdr:nvSpPr>
            <xdr:cNvPr id="42" name="TextBox 41">
              <a:extLst>
                <a:ext uri="{FF2B5EF4-FFF2-40B4-BE49-F238E27FC236}">
                  <a16:creationId xmlns:a16="http://schemas.microsoft.com/office/drawing/2014/main" id="{101DC2B7-F347-4531-9F72-C6DA1610472B}"/>
                </a:ext>
              </a:extLst>
            </xdr:cNvPr>
            <xdr:cNvSpPr txBox="1"/>
          </xdr:nvSpPr>
          <xdr:spPr>
            <a:xfrm>
              <a:off x="3503034" y="5438775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V</a:t>
              </a:r>
            </a:p>
          </xdr:txBody>
        </xdr:sp>
        <xdr:sp macro="" textlink="">
          <xdr:nvSpPr>
            <xdr:cNvPr id="43" name="TextBox 42">
              <a:extLst>
                <a:ext uri="{FF2B5EF4-FFF2-40B4-BE49-F238E27FC236}">
                  <a16:creationId xmlns:a16="http://schemas.microsoft.com/office/drawing/2014/main" id="{54B5CD24-C7BC-4673-B725-9D6E06169998}"/>
                </a:ext>
              </a:extLst>
            </xdr:cNvPr>
            <xdr:cNvSpPr txBox="1"/>
          </xdr:nvSpPr>
          <xdr:spPr>
            <a:xfrm>
              <a:off x="6210012" y="449580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W</a:t>
              </a:r>
            </a:p>
          </xdr:txBody>
        </xdr:sp>
        <xdr:sp macro="" textlink="">
          <xdr:nvSpPr>
            <xdr:cNvPr id="47" name="TextBox 46">
              <a:extLst>
                <a:ext uri="{FF2B5EF4-FFF2-40B4-BE49-F238E27FC236}">
                  <a16:creationId xmlns:a16="http://schemas.microsoft.com/office/drawing/2014/main" id="{454FB8B3-04E0-4AEA-8905-520C9BA190F5}"/>
                </a:ext>
              </a:extLst>
            </xdr:cNvPr>
            <xdr:cNvSpPr txBox="1"/>
          </xdr:nvSpPr>
          <xdr:spPr>
            <a:xfrm>
              <a:off x="4289465" y="542925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U</a:t>
              </a:r>
            </a:p>
          </xdr:txBody>
        </xdr:sp>
        <xdr:sp macro="" textlink="">
          <xdr:nvSpPr>
            <xdr:cNvPr id="48" name="TextBox 47">
              <a:extLst>
                <a:ext uri="{FF2B5EF4-FFF2-40B4-BE49-F238E27FC236}">
                  <a16:creationId xmlns:a16="http://schemas.microsoft.com/office/drawing/2014/main" id="{83183D33-A0F3-4055-8FA2-31CBC3F81FF3}"/>
                </a:ext>
              </a:extLst>
            </xdr:cNvPr>
            <xdr:cNvSpPr txBox="1"/>
          </xdr:nvSpPr>
          <xdr:spPr>
            <a:xfrm>
              <a:off x="5059339" y="544830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V</a:t>
              </a:r>
            </a:p>
          </xdr:txBody>
        </xdr:sp>
        <xdr:sp macro="" textlink="">
          <xdr:nvSpPr>
            <xdr:cNvPr id="49" name="TextBox 48">
              <a:extLst>
                <a:ext uri="{FF2B5EF4-FFF2-40B4-BE49-F238E27FC236}">
                  <a16:creationId xmlns:a16="http://schemas.microsoft.com/office/drawing/2014/main" id="{C44A3506-8C6C-4080-A673-9E8A9FA75AFE}"/>
                </a:ext>
              </a:extLst>
            </xdr:cNvPr>
            <xdr:cNvSpPr txBox="1"/>
          </xdr:nvSpPr>
          <xdr:spPr>
            <a:xfrm>
              <a:off x="5705040" y="539115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U</a:t>
              </a:r>
            </a:p>
          </xdr:txBody>
        </xdr:sp>
        <xdr:sp macro="" textlink="">
          <xdr:nvSpPr>
            <xdr:cNvPr id="51" name="TextBox 50">
              <a:extLst>
                <a:ext uri="{FF2B5EF4-FFF2-40B4-BE49-F238E27FC236}">
                  <a16:creationId xmlns:a16="http://schemas.microsoft.com/office/drawing/2014/main" id="{D1E948CB-9D5B-4EC4-A7E7-BAD77A00EE81}"/>
                </a:ext>
              </a:extLst>
            </xdr:cNvPr>
            <xdr:cNvSpPr txBox="1"/>
          </xdr:nvSpPr>
          <xdr:spPr>
            <a:xfrm>
              <a:off x="5994778" y="1362075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</a:t>
              </a:r>
            </a:p>
          </xdr:txBody>
        </xdr:sp>
        <xdr:sp macro="" textlink="">
          <xdr:nvSpPr>
            <xdr:cNvPr id="52" name="TextBox 51">
              <a:extLst>
                <a:ext uri="{FF2B5EF4-FFF2-40B4-BE49-F238E27FC236}">
                  <a16:creationId xmlns:a16="http://schemas.microsoft.com/office/drawing/2014/main" id="{12CF7B1F-045B-42D7-B137-AADC6351173B}"/>
                </a:ext>
              </a:extLst>
            </xdr:cNvPr>
            <xdr:cNvSpPr txBox="1"/>
          </xdr:nvSpPr>
          <xdr:spPr>
            <a:xfrm>
              <a:off x="6226568" y="1704975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</a:t>
              </a:r>
            </a:p>
          </xdr:txBody>
        </xdr:sp>
        <xdr:sp macro="" textlink="">
          <xdr:nvSpPr>
            <xdr:cNvPr id="54" name="TextBox 53">
              <a:extLst>
                <a:ext uri="{FF2B5EF4-FFF2-40B4-BE49-F238E27FC236}">
                  <a16:creationId xmlns:a16="http://schemas.microsoft.com/office/drawing/2014/main" id="{AD9B5AEB-969A-449A-A5CE-33CA6480C0BF}"/>
                </a:ext>
              </a:extLst>
            </xdr:cNvPr>
            <xdr:cNvSpPr txBox="1"/>
          </xdr:nvSpPr>
          <xdr:spPr>
            <a:xfrm>
              <a:off x="5729875" y="213360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G</a:t>
              </a:r>
            </a:p>
          </xdr:txBody>
        </xdr:sp>
        <xdr:sp macro="" textlink="">
          <xdr:nvSpPr>
            <xdr:cNvPr id="55" name="TextBox 54">
              <a:extLst>
                <a:ext uri="{FF2B5EF4-FFF2-40B4-BE49-F238E27FC236}">
                  <a16:creationId xmlns:a16="http://schemas.microsoft.com/office/drawing/2014/main" id="{E4EB7508-8D66-413A-A0BA-5310187366C5}"/>
                </a:ext>
              </a:extLst>
            </xdr:cNvPr>
            <xdr:cNvSpPr txBox="1"/>
          </xdr:nvSpPr>
          <xdr:spPr>
            <a:xfrm>
              <a:off x="5738153" y="304800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I</a:t>
              </a:r>
            </a:p>
          </xdr:txBody>
        </xdr:sp>
        <xdr:sp macro="" textlink="">
          <xdr:nvSpPr>
            <xdr:cNvPr id="56" name="TextBox 55">
              <a:extLst>
                <a:ext uri="{FF2B5EF4-FFF2-40B4-BE49-F238E27FC236}">
                  <a16:creationId xmlns:a16="http://schemas.microsoft.com/office/drawing/2014/main" id="{69CF161A-F682-4BC8-AD57-E14ABB1E8AC2}"/>
                </a:ext>
              </a:extLst>
            </xdr:cNvPr>
            <xdr:cNvSpPr txBox="1"/>
          </xdr:nvSpPr>
          <xdr:spPr>
            <a:xfrm>
              <a:off x="5911996" y="3381375"/>
              <a:ext cx="32687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K1</a:t>
              </a:r>
            </a:p>
          </xdr:txBody>
        </xdr:sp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F1DA8AAD-4FD7-486D-BA5B-294D4FEE2CCD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607366" y="9526"/>
              <a:ext cx="5158088" cy="6928622"/>
            </a:xfrm>
            <a:prstGeom prst="rect">
              <a:avLst/>
            </a:prstGeom>
          </xdr:spPr>
        </xdr:pic>
        <xdr:sp macro="" textlink="">
          <xdr:nvSpPr>
            <xdr:cNvPr id="57" name="TextBox 56">
              <a:extLst>
                <a:ext uri="{FF2B5EF4-FFF2-40B4-BE49-F238E27FC236}">
                  <a16:creationId xmlns:a16="http://schemas.microsoft.com/office/drawing/2014/main" id="{03A3FDC3-0263-4C1B-A773-3283EAA313BC}"/>
                </a:ext>
              </a:extLst>
            </xdr:cNvPr>
            <xdr:cNvSpPr txBox="1"/>
          </xdr:nvSpPr>
          <xdr:spPr>
            <a:xfrm>
              <a:off x="7327571" y="1171575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</a:t>
              </a:r>
            </a:p>
          </xdr:txBody>
        </xdr:sp>
        <xdr:sp macro="" textlink="">
          <xdr:nvSpPr>
            <xdr:cNvPr id="58" name="TextBox 57">
              <a:extLst>
                <a:ext uri="{FF2B5EF4-FFF2-40B4-BE49-F238E27FC236}">
                  <a16:creationId xmlns:a16="http://schemas.microsoft.com/office/drawing/2014/main" id="{F84F7A72-11E3-4423-9990-E1559E8A88BC}"/>
                </a:ext>
              </a:extLst>
            </xdr:cNvPr>
            <xdr:cNvSpPr txBox="1"/>
          </xdr:nvSpPr>
          <xdr:spPr>
            <a:xfrm>
              <a:off x="7393797" y="1590675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D</a:t>
              </a:r>
            </a:p>
          </xdr:txBody>
        </xdr:sp>
        <xdr:sp macro="" textlink="">
          <xdr:nvSpPr>
            <xdr:cNvPr id="59" name="TextBox 58">
              <a:extLst>
                <a:ext uri="{FF2B5EF4-FFF2-40B4-BE49-F238E27FC236}">
                  <a16:creationId xmlns:a16="http://schemas.microsoft.com/office/drawing/2014/main" id="{6364C76A-0458-4E19-A6CB-1E133374CF02}"/>
                </a:ext>
              </a:extLst>
            </xdr:cNvPr>
            <xdr:cNvSpPr txBox="1"/>
          </xdr:nvSpPr>
          <xdr:spPr>
            <a:xfrm>
              <a:off x="6806043" y="2124075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F</a:t>
              </a:r>
            </a:p>
          </xdr:txBody>
        </xdr:sp>
        <xdr:sp macro="" textlink="">
          <xdr:nvSpPr>
            <xdr:cNvPr id="60" name="TextBox 59">
              <a:extLst>
                <a:ext uri="{FF2B5EF4-FFF2-40B4-BE49-F238E27FC236}">
                  <a16:creationId xmlns:a16="http://schemas.microsoft.com/office/drawing/2014/main" id="{2BEEC275-88D8-41A2-B0B5-3041B2AFCBF8}"/>
                </a:ext>
              </a:extLst>
            </xdr:cNvPr>
            <xdr:cNvSpPr txBox="1"/>
          </xdr:nvSpPr>
          <xdr:spPr>
            <a:xfrm>
              <a:off x="7037834" y="247650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H</a:t>
              </a:r>
            </a:p>
          </xdr:txBody>
        </xdr:sp>
        <xdr:sp macro="" textlink="">
          <xdr:nvSpPr>
            <xdr:cNvPr id="61" name="TextBox 60">
              <a:extLst>
                <a:ext uri="{FF2B5EF4-FFF2-40B4-BE49-F238E27FC236}">
                  <a16:creationId xmlns:a16="http://schemas.microsoft.com/office/drawing/2014/main" id="{2BE35447-25F7-4021-B1FA-19A9ED8AAD01}"/>
                </a:ext>
              </a:extLst>
            </xdr:cNvPr>
            <xdr:cNvSpPr txBox="1"/>
          </xdr:nvSpPr>
          <xdr:spPr>
            <a:xfrm>
              <a:off x="7203398" y="3019425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J</a:t>
              </a:r>
            </a:p>
          </xdr:txBody>
        </xdr:sp>
        <xdr:sp macro="" textlink="">
          <xdr:nvSpPr>
            <xdr:cNvPr id="62" name="TextBox 61">
              <a:extLst>
                <a:ext uri="{FF2B5EF4-FFF2-40B4-BE49-F238E27FC236}">
                  <a16:creationId xmlns:a16="http://schemas.microsoft.com/office/drawing/2014/main" id="{6C5789EE-058D-4107-8958-D79E16F41E1A}"/>
                </a:ext>
              </a:extLst>
            </xdr:cNvPr>
            <xdr:cNvSpPr txBox="1"/>
          </xdr:nvSpPr>
          <xdr:spPr>
            <a:xfrm>
              <a:off x="6855712" y="3419475"/>
              <a:ext cx="345188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L1</a:t>
              </a:r>
            </a:p>
          </xdr:txBody>
        </xdr:sp>
        <xdr:sp macro="" textlink="">
          <xdr:nvSpPr>
            <xdr:cNvPr id="50" name="TextBox 49">
              <a:extLst>
                <a:ext uri="{FF2B5EF4-FFF2-40B4-BE49-F238E27FC236}">
                  <a16:creationId xmlns:a16="http://schemas.microsoft.com/office/drawing/2014/main" id="{718F45F5-B024-4736-8F3A-72E2C2A18D58}"/>
                </a:ext>
              </a:extLst>
            </xdr:cNvPr>
            <xdr:cNvSpPr txBox="1"/>
          </xdr:nvSpPr>
          <xdr:spPr>
            <a:xfrm>
              <a:off x="6474915" y="541020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V</a:t>
              </a:r>
            </a:p>
          </xdr:txBody>
        </xdr:sp>
        <xdr:pic>
          <xdr:nvPicPr>
            <xdr:cNvPr id="63" name="Picture 62">
              <a:extLst>
                <a:ext uri="{FF2B5EF4-FFF2-40B4-BE49-F238E27FC236}">
                  <a16:creationId xmlns:a16="http://schemas.microsoft.com/office/drawing/2014/main" id="{0B208CA4-9280-46CE-9056-FC27C6FD4A25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/>
            <a:srcRect l="261" t="4126"/>
            <a:stretch/>
          </xdr:blipFill>
          <xdr:spPr>
            <a:xfrm>
              <a:off x="10564355" y="314325"/>
              <a:ext cx="15041523" cy="7706754"/>
            </a:xfrm>
            <a:prstGeom prst="rect">
              <a:avLst/>
            </a:prstGeom>
          </xdr:spPr>
        </xdr:pic>
        <xdr:sp macro="" textlink="">
          <xdr:nvSpPr>
            <xdr:cNvPr id="68" name="TextBox 67">
              <a:extLst>
                <a:ext uri="{FF2B5EF4-FFF2-40B4-BE49-F238E27FC236}">
                  <a16:creationId xmlns:a16="http://schemas.microsoft.com/office/drawing/2014/main" id="{496F71F1-4624-4F6D-A4A4-0678449BB5BB}"/>
                </a:ext>
              </a:extLst>
            </xdr:cNvPr>
            <xdr:cNvSpPr txBox="1"/>
          </xdr:nvSpPr>
          <xdr:spPr>
            <a:xfrm>
              <a:off x="10315287" y="1152525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X</a:t>
              </a:r>
            </a:p>
          </xdr:txBody>
        </xdr:sp>
        <xdr:sp macro="" textlink="">
          <xdr:nvSpPr>
            <xdr:cNvPr id="69" name="TextBox 68">
              <a:extLst>
                <a:ext uri="{FF2B5EF4-FFF2-40B4-BE49-F238E27FC236}">
                  <a16:creationId xmlns:a16="http://schemas.microsoft.com/office/drawing/2014/main" id="{42638B60-5B84-49DB-8131-D98DE8329D81}"/>
                </a:ext>
              </a:extLst>
            </xdr:cNvPr>
            <xdr:cNvSpPr txBox="1"/>
          </xdr:nvSpPr>
          <xdr:spPr>
            <a:xfrm>
              <a:off x="10448637" y="152400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Y</a:t>
              </a:r>
            </a:p>
          </xdr:txBody>
        </xdr:sp>
        <xdr:sp macro="" textlink="">
          <xdr:nvSpPr>
            <xdr:cNvPr id="70" name="TextBox 69">
              <a:extLst>
                <a:ext uri="{FF2B5EF4-FFF2-40B4-BE49-F238E27FC236}">
                  <a16:creationId xmlns:a16="http://schemas.microsoft.com/office/drawing/2014/main" id="{222E1864-C930-4007-BE33-854ABDE5C6D8}"/>
                </a:ext>
              </a:extLst>
            </xdr:cNvPr>
            <xdr:cNvSpPr txBox="1"/>
          </xdr:nvSpPr>
          <xdr:spPr>
            <a:xfrm>
              <a:off x="10334337" y="205740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Z</a:t>
              </a:r>
            </a:p>
          </xdr:txBody>
        </xdr:sp>
        <xdr:sp macro="" textlink="">
          <xdr:nvSpPr>
            <xdr:cNvPr id="71" name="TextBox 70">
              <a:extLst>
                <a:ext uri="{FF2B5EF4-FFF2-40B4-BE49-F238E27FC236}">
                  <a16:creationId xmlns:a16="http://schemas.microsoft.com/office/drawing/2014/main" id="{B0DB6302-3CE0-4792-8955-410127B5A8B6}"/>
                </a:ext>
              </a:extLst>
            </xdr:cNvPr>
            <xdr:cNvSpPr txBox="1"/>
          </xdr:nvSpPr>
          <xdr:spPr>
            <a:xfrm>
              <a:off x="10467975" y="2438400"/>
              <a:ext cx="357821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AA</a:t>
              </a:r>
            </a:p>
          </xdr:txBody>
        </xdr:sp>
        <xdr:sp macro="" textlink="">
          <xdr:nvSpPr>
            <xdr:cNvPr id="72" name="TextBox 71">
              <a:extLst>
                <a:ext uri="{FF2B5EF4-FFF2-40B4-BE49-F238E27FC236}">
                  <a16:creationId xmlns:a16="http://schemas.microsoft.com/office/drawing/2014/main" id="{2CDE13C1-1625-420B-AA93-ABFDC1DD1534}"/>
                </a:ext>
              </a:extLst>
            </xdr:cNvPr>
            <xdr:cNvSpPr txBox="1"/>
          </xdr:nvSpPr>
          <xdr:spPr>
            <a:xfrm>
              <a:off x="10381962" y="3038475"/>
              <a:ext cx="343188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AB</a:t>
              </a:r>
            </a:p>
          </xdr:txBody>
        </xdr:sp>
        <xdr:sp macro="" textlink="">
          <xdr:nvSpPr>
            <xdr:cNvPr id="73" name="TextBox 72">
              <a:extLst>
                <a:ext uri="{FF2B5EF4-FFF2-40B4-BE49-F238E27FC236}">
                  <a16:creationId xmlns:a16="http://schemas.microsoft.com/office/drawing/2014/main" id="{3485B30C-EBBE-43FB-A980-583CEEFEC349}"/>
                </a:ext>
              </a:extLst>
            </xdr:cNvPr>
            <xdr:cNvSpPr txBox="1"/>
          </xdr:nvSpPr>
          <xdr:spPr>
            <a:xfrm>
              <a:off x="10724861" y="152400"/>
              <a:ext cx="3527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AC</a:t>
              </a:r>
            </a:p>
          </xdr:txBody>
        </xdr:sp>
        <xdr:sp macro="" textlink="">
          <xdr:nvSpPr>
            <xdr:cNvPr id="75" name="TextBox 74">
              <a:extLst>
                <a:ext uri="{FF2B5EF4-FFF2-40B4-BE49-F238E27FC236}">
                  <a16:creationId xmlns:a16="http://schemas.microsoft.com/office/drawing/2014/main" id="{3334093E-25C6-4BE9-9D63-C5A1F866E1D0}"/>
                </a:ext>
              </a:extLst>
            </xdr:cNvPr>
            <xdr:cNvSpPr txBox="1"/>
          </xdr:nvSpPr>
          <xdr:spPr>
            <a:xfrm>
              <a:off x="10372437" y="3381375"/>
              <a:ext cx="381288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AD</a:t>
              </a:r>
            </a:p>
          </xdr:txBody>
        </xdr:sp>
        <xdr:sp macro="" textlink="">
          <xdr:nvSpPr>
            <xdr:cNvPr id="76" name="TextBox 75">
              <a:extLst>
                <a:ext uri="{FF2B5EF4-FFF2-40B4-BE49-F238E27FC236}">
                  <a16:creationId xmlns:a16="http://schemas.microsoft.com/office/drawing/2014/main" id="{D8E821FF-F9C7-4D47-AEE3-F632803CEC58}"/>
                </a:ext>
              </a:extLst>
            </xdr:cNvPr>
            <xdr:cNvSpPr txBox="1"/>
          </xdr:nvSpPr>
          <xdr:spPr>
            <a:xfrm>
              <a:off x="12153612" y="4648200"/>
              <a:ext cx="381288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AE</a:t>
              </a:r>
            </a:p>
          </xdr:txBody>
        </xdr:sp>
        <xdr:sp macro="" textlink="">
          <xdr:nvSpPr>
            <xdr:cNvPr id="77" name="TextBox 76">
              <a:extLst>
                <a:ext uri="{FF2B5EF4-FFF2-40B4-BE49-F238E27FC236}">
                  <a16:creationId xmlns:a16="http://schemas.microsoft.com/office/drawing/2014/main" id="{F9388362-865C-4622-865B-6F9F353C6BF6}"/>
                </a:ext>
              </a:extLst>
            </xdr:cNvPr>
            <xdr:cNvSpPr txBox="1"/>
          </xdr:nvSpPr>
          <xdr:spPr>
            <a:xfrm>
              <a:off x="12848937" y="5210175"/>
              <a:ext cx="381288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AF</a:t>
              </a:r>
            </a:p>
          </xdr:txBody>
        </xdr:sp>
        <xdr:sp macro="" textlink="">
          <xdr:nvSpPr>
            <xdr:cNvPr id="78" name="TextBox 77">
              <a:extLst>
                <a:ext uri="{FF2B5EF4-FFF2-40B4-BE49-F238E27FC236}">
                  <a16:creationId xmlns:a16="http://schemas.microsoft.com/office/drawing/2014/main" id="{A4241CFF-D05E-42B3-BF05-5CB2BBFF4687}"/>
                </a:ext>
              </a:extLst>
            </xdr:cNvPr>
            <xdr:cNvSpPr txBox="1"/>
          </xdr:nvSpPr>
          <xdr:spPr>
            <a:xfrm>
              <a:off x="13868112" y="5229225"/>
              <a:ext cx="381288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AG</a:t>
              </a:r>
            </a:p>
          </xdr:txBody>
        </xdr:sp>
        <xdr:sp macro="" textlink="">
          <xdr:nvSpPr>
            <xdr:cNvPr id="79" name="TextBox 78">
              <a:extLst>
                <a:ext uri="{FF2B5EF4-FFF2-40B4-BE49-F238E27FC236}">
                  <a16:creationId xmlns:a16="http://schemas.microsoft.com/office/drawing/2014/main" id="{8FC20BDA-AE1A-4427-92E2-9E1E954D65A0}"/>
                </a:ext>
              </a:extLst>
            </xdr:cNvPr>
            <xdr:cNvSpPr txBox="1"/>
          </xdr:nvSpPr>
          <xdr:spPr>
            <a:xfrm>
              <a:off x="14801562" y="5229225"/>
              <a:ext cx="381288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AF</a:t>
              </a:r>
            </a:p>
          </xdr:txBody>
        </xdr:sp>
        <xdr:sp macro="" textlink="">
          <xdr:nvSpPr>
            <xdr:cNvPr id="80" name="TextBox 79">
              <a:extLst>
                <a:ext uri="{FF2B5EF4-FFF2-40B4-BE49-F238E27FC236}">
                  <a16:creationId xmlns:a16="http://schemas.microsoft.com/office/drawing/2014/main" id="{BF3D87BE-33DD-4EAA-B22C-97C0E75D7E3A}"/>
                </a:ext>
              </a:extLst>
            </xdr:cNvPr>
            <xdr:cNvSpPr txBox="1"/>
          </xdr:nvSpPr>
          <xdr:spPr>
            <a:xfrm>
              <a:off x="10162887" y="4867275"/>
              <a:ext cx="381288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AH</a:t>
              </a:r>
            </a:p>
          </xdr:txBody>
        </xdr:sp>
        <xdr:sp macro="" textlink="">
          <xdr:nvSpPr>
            <xdr:cNvPr id="81" name="TextBox 80">
              <a:extLst>
                <a:ext uri="{FF2B5EF4-FFF2-40B4-BE49-F238E27FC236}">
                  <a16:creationId xmlns:a16="http://schemas.microsoft.com/office/drawing/2014/main" id="{09FC0387-6436-4603-853F-DF5AAC67D924}"/>
                </a:ext>
              </a:extLst>
            </xdr:cNvPr>
            <xdr:cNvSpPr txBox="1"/>
          </xdr:nvSpPr>
          <xdr:spPr>
            <a:xfrm>
              <a:off x="10191462" y="5429250"/>
              <a:ext cx="381288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AI</a:t>
              </a:r>
            </a:p>
          </xdr:txBody>
        </xdr:sp>
        <xdr:sp macro="" textlink="">
          <xdr:nvSpPr>
            <xdr:cNvPr id="82" name="TextBox 81">
              <a:extLst>
                <a:ext uri="{FF2B5EF4-FFF2-40B4-BE49-F238E27FC236}">
                  <a16:creationId xmlns:a16="http://schemas.microsoft.com/office/drawing/2014/main" id="{9AC3404A-8702-4D9E-9BFC-9747B04C138B}"/>
                </a:ext>
              </a:extLst>
            </xdr:cNvPr>
            <xdr:cNvSpPr txBox="1"/>
          </xdr:nvSpPr>
          <xdr:spPr>
            <a:xfrm>
              <a:off x="10953462" y="6153150"/>
              <a:ext cx="381288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AJ</a:t>
              </a:r>
            </a:p>
          </xdr:txBody>
        </xdr:sp>
        <xdr:sp macro="" textlink="">
          <xdr:nvSpPr>
            <xdr:cNvPr id="83" name="TextBox 82">
              <a:extLst>
                <a:ext uri="{FF2B5EF4-FFF2-40B4-BE49-F238E27FC236}">
                  <a16:creationId xmlns:a16="http://schemas.microsoft.com/office/drawing/2014/main" id="{84EB1321-CF82-4A5A-86D9-271BAD3BFD24}"/>
                </a:ext>
              </a:extLst>
            </xdr:cNvPr>
            <xdr:cNvSpPr txBox="1"/>
          </xdr:nvSpPr>
          <xdr:spPr>
            <a:xfrm>
              <a:off x="10953462" y="6457950"/>
              <a:ext cx="381288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AK</a:t>
              </a:r>
            </a:p>
          </xdr:txBody>
        </xdr:sp>
        <xdr:sp macro="" textlink="">
          <xdr:nvSpPr>
            <xdr:cNvPr id="84" name="TextBox 83">
              <a:extLst>
                <a:ext uri="{FF2B5EF4-FFF2-40B4-BE49-F238E27FC236}">
                  <a16:creationId xmlns:a16="http://schemas.microsoft.com/office/drawing/2014/main" id="{BC625E01-CB66-45DF-8648-53CD341E4861}"/>
                </a:ext>
              </a:extLst>
            </xdr:cNvPr>
            <xdr:cNvSpPr txBox="1"/>
          </xdr:nvSpPr>
          <xdr:spPr>
            <a:xfrm>
              <a:off x="12010737" y="7515225"/>
              <a:ext cx="381288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AL</a:t>
              </a:r>
            </a:p>
          </xdr:txBody>
        </xdr:sp>
        <xdr:sp macro="" textlink="">
          <xdr:nvSpPr>
            <xdr:cNvPr id="87" name="TextBox 86">
              <a:extLst>
                <a:ext uri="{FF2B5EF4-FFF2-40B4-BE49-F238E27FC236}">
                  <a16:creationId xmlns:a16="http://schemas.microsoft.com/office/drawing/2014/main" id="{352DE431-F73D-453A-AE2B-85238BB3FFBF}"/>
                </a:ext>
              </a:extLst>
            </xdr:cNvPr>
            <xdr:cNvSpPr txBox="1"/>
          </xdr:nvSpPr>
          <xdr:spPr>
            <a:xfrm>
              <a:off x="11963111" y="678180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AM</a:t>
              </a:r>
            </a:p>
          </xdr:txBody>
        </xdr:sp>
        <xdr:sp macro="" textlink="">
          <xdr:nvSpPr>
            <xdr:cNvPr id="88" name="TextBox 87">
              <a:extLst>
                <a:ext uri="{FF2B5EF4-FFF2-40B4-BE49-F238E27FC236}">
                  <a16:creationId xmlns:a16="http://schemas.microsoft.com/office/drawing/2014/main" id="{00A9C0AA-F99D-4942-8D42-E9936094CDC5}"/>
                </a:ext>
              </a:extLst>
            </xdr:cNvPr>
            <xdr:cNvSpPr txBox="1"/>
          </xdr:nvSpPr>
          <xdr:spPr>
            <a:xfrm>
              <a:off x="11982161" y="6448425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AN</a:t>
              </a:r>
            </a:p>
          </xdr:txBody>
        </xdr:sp>
        <xdr:sp macro="" textlink="">
          <xdr:nvSpPr>
            <xdr:cNvPr id="64" name="TextBox 63">
              <a:extLst>
                <a:ext uri="{FF2B5EF4-FFF2-40B4-BE49-F238E27FC236}">
                  <a16:creationId xmlns:a16="http://schemas.microsoft.com/office/drawing/2014/main" id="{515C6FEF-8C01-40E1-AD81-AB08AC6C7DAF}"/>
                </a:ext>
              </a:extLst>
            </xdr:cNvPr>
            <xdr:cNvSpPr txBox="1"/>
          </xdr:nvSpPr>
          <xdr:spPr>
            <a:xfrm>
              <a:off x="15706436" y="645795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AP</a:t>
              </a:r>
            </a:p>
          </xdr:txBody>
        </xdr:sp>
        <xdr:sp macro="" textlink="">
          <xdr:nvSpPr>
            <xdr:cNvPr id="65" name="TextBox 64">
              <a:extLst>
                <a:ext uri="{FF2B5EF4-FFF2-40B4-BE49-F238E27FC236}">
                  <a16:creationId xmlns:a16="http://schemas.microsoft.com/office/drawing/2014/main" id="{68D67305-F672-40E6-BB26-46843D3ABE4C}"/>
                </a:ext>
              </a:extLst>
            </xdr:cNvPr>
            <xdr:cNvSpPr txBox="1"/>
          </xdr:nvSpPr>
          <xdr:spPr>
            <a:xfrm>
              <a:off x="16839911" y="6448425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AP</a:t>
              </a:r>
            </a:p>
          </xdr:txBody>
        </xdr:sp>
        <xdr:sp macro="" textlink="">
          <xdr:nvSpPr>
            <xdr:cNvPr id="66" name="TextBox 65">
              <a:extLst>
                <a:ext uri="{FF2B5EF4-FFF2-40B4-BE49-F238E27FC236}">
                  <a16:creationId xmlns:a16="http://schemas.microsoft.com/office/drawing/2014/main" id="{D5C22F8D-4CBC-4383-A449-5C29924F1022}"/>
                </a:ext>
              </a:extLst>
            </xdr:cNvPr>
            <xdr:cNvSpPr txBox="1"/>
          </xdr:nvSpPr>
          <xdr:spPr>
            <a:xfrm>
              <a:off x="15735011" y="6829425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AQ</a:t>
              </a:r>
            </a:p>
          </xdr:txBody>
        </xdr:sp>
        <xdr:sp macro="" textlink="">
          <xdr:nvSpPr>
            <xdr:cNvPr id="67" name="TextBox 66">
              <a:extLst>
                <a:ext uri="{FF2B5EF4-FFF2-40B4-BE49-F238E27FC236}">
                  <a16:creationId xmlns:a16="http://schemas.microsoft.com/office/drawing/2014/main" id="{15CB026E-7A68-481F-A579-A8A4F2D27CE1}"/>
                </a:ext>
              </a:extLst>
            </xdr:cNvPr>
            <xdr:cNvSpPr txBox="1"/>
          </xdr:nvSpPr>
          <xdr:spPr>
            <a:xfrm>
              <a:off x="16830386" y="6829425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AR</a:t>
              </a:r>
            </a:p>
          </xdr:txBody>
        </xdr:sp>
        <xdr:sp macro="" textlink="">
          <xdr:nvSpPr>
            <xdr:cNvPr id="85" name="TextBox 84">
              <a:extLst>
                <a:ext uri="{FF2B5EF4-FFF2-40B4-BE49-F238E27FC236}">
                  <a16:creationId xmlns:a16="http://schemas.microsoft.com/office/drawing/2014/main" id="{78437B01-DDB8-40F1-ABDC-BC19D7C8F007}"/>
                </a:ext>
              </a:extLst>
            </xdr:cNvPr>
            <xdr:cNvSpPr txBox="1"/>
          </xdr:nvSpPr>
          <xdr:spPr>
            <a:xfrm>
              <a:off x="15620711" y="758190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AS</a:t>
              </a:r>
            </a:p>
          </xdr:txBody>
        </xdr:sp>
        <xdr:sp macro="" textlink="">
          <xdr:nvSpPr>
            <xdr:cNvPr id="86" name="TextBox 85">
              <a:extLst>
                <a:ext uri="{FF2B5EF4-FFF2-40B4-BE49-F238E27FC236}">
                  <a16:creationId xmlns:a16="http://schemas.microsoft.com/office/drawing/2014/main" id="{1A1CDBBB-B3FA-48DE-A9EB-31E8BE4D5D52}"/>
                </a:ext>
              </a:extLst>
            </xdr:cNvPr>
            <xdr:cNvSpPr txBox="1"/>
          </xdr:nvSpPr>
          <xdr:spPr>
            <a:xfrm>
              <a:off x="16830386" y="758190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AT</a:t>
              </a:r>
            </a:p>
          </xdr:txBody>
        </xdr:sp>
        <xdr:sp macro="" textlink="">
          <xdr:nvSpPr>
            <xdr:cNvPr id="89" name="TextBox 88">
              <a:extLst>
                <a:ext uri="{FF2B5EF4-FFF2-40B4-BE49-F238E27FC236}">
                  <a16:creationId xmlns:a16="http://schemas.microsoft.com/office/drawing/2014/main" id="{18231AEB-479E-4D6E-BB7B-3D9FA5D53C86}"/>
                </a:ext>
              </a:extLst>
            </xdr:cNvPr>
            <xdr:cNvSpPr txBox="1"/>
          </xdr:nvSpPr>
          <xdr:spPr>
            <a:xfrm>
              <a:off x="16068386" y="5581650"/>
              <a:ext cx="390813" cy="266700"/>
            </a:xfrm>
            <a:prstGeom prst="rect">
              <a:avLst/>
            </a:prstGeom>
            <a:solidFill>
              <a:srgbClr val="FF00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AO</a:t>
              </a:r>
            </a:p>
          </xdr:txBody>
        </xdr:sp>
        <xdr:sp macro="" textlink="">
          <xdr:nvSpPr>
            <xdr:cNvPr id="90" name="TextBox 89">
              <a:extLst>
                <a:ext uri="{FF2B5EF4-FFF2-40B4-BE49-F238E27FC236}">
                  <a16:creationId xmlns:a16="http://schemas.microsoft.com/office/drawing/2014/main" id="{49CF5620-A6B5-4CF2-85EA-264892A77164}"/>
                </a:ext>
              </a:extLst>
            </xdr:cNvPr>
            <xdr:cNvSpPr txBox="1"/>
          </xdr:nvSpPr>
          <xdr:spPr>
            <a:xfrm>
              <a:off x="20287961" y="3571875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AU</a:t>
              </a:r>
            </a:p>
          </xdr:txBody>
        </xdr:sp>
        <xdr:sp macro="" textlink="">
          <xdr:nvSpPr>
            <xdr:cNvPr id="91" name="TextBox 90">
              <a:extLst>
                <a:ext uri="{FF2B5EF4-FFF2-40B4-BE49-F238E27FC236}">
                  <a16:creationId xmlns:a16="http://schemas.microsoft.com/office/drawing/2014/main" id="{30E9789D-D5F0-484F-9546-5174AEA18262}"/>
                </a:ext>
              </a:extLst>
            </xdr:cNvPr>
            <xdr:cNvSpPr txBox="1"/>
          </xdr:nvSpPr>
          <xdr:spPr>
            <a:xfrm>
              <a:off x="20354636" y="4162425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AV</a:t>
              </a:r>
            </a:p>
          </xdr:txBody>
        </xdr:sp>
        <xdr:sp macro="" textlink="">
          <xdr:nvSpPr>
            <xdr:cNvPr id="92" name="TextBox 91">
              <a:extLst>
                <a:ext uri="{FF2B5EF4-FFF2-40B4-BE49-F238E27FC236}">
                  <a16:creationId xmlns:a16="http://schemas.microsoft.com/office/drawing/2014/main" id="{6FBC085E-3A83-4D63-A766-BB325603A169}"/>
                </a:ext>
              </a:extLst>
            </xdr:cNvPr>
            <xdr:cNvSpPr txBox="1"/>
          </xdr:nvSpPr>
          <xdr:spPr>
            <a:xfrm>
              <a:off x="20773736" y="5133975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AW</a:t>
              </a:r>
            </a:p>
          </xdr:txBody>
        </xdr:sp>
        <xdr:sp macro="" textlink="">
          <xdr:nvSpPr>
            <xdr:cNvPr id="93" name="TextBox 92">
              <a:extLst>
                <a:ext uri="{FF2B5EF4-FFF2-40B4-BE49-F238E27FC236}">
                  <a16:creationId xmlns:a16="http://schemas.microsoft.com/office/drawing/2014/main" id="{CC260D61-314F-4465-ACD8-388C7CE1F57E}"/>
                </a:ext>
              </a:extLst>
            </xdr:cNvPr>
            <xdr:cNvSpPr txBox="1"/>
          </xdr:nvSpPr>
          <xdr:spPr>
            <a:xfrm>
              <a:off x="20783261" y="5495925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AX</a:t>
              </a:r>
            </a:p>
          </xdr:txBody>
        </xdr:sp>
        <xdr:sp macro="" textlink="">
          <xdr:nvSpPr>
            <xdr:cNvPr id="95" name="TextBox 94">
              <a:extLst>
                <a:ext uri="{FF2B5EF4-FFF2-40B4-BE49-F238E27FC236}">
                  <a16:creationId xmlns:a16="http://schemas.microsoft.com/office/drawing/2014/main" id="{8BA05A74-E3E2-4E0F-9182-5C51ED09C09E}"/>
                </a:ext>
              </a:extLst>
            </xdr:cNvPr>
            <xdr:cNvSpPr txBox="1"/>
          </xdr:nvSpPr>
          <xdr:spPr>
            <a:xfrm>
              <a:off x="20307011" y="453390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AV</a:t>
              </a:r>
            </a:p>
          </xdr:txBody>
        </xdr:sp>
        <xdr:sp macro="" textlink="">
          <xdr:nvSpPr>
            <xdr:cNvPr id="96" name="TextBox 95">
              <a:extLst>
                <a:ext uri="{FF2B5EF4-FFF2-40B4-BE49-F238E27FC236}">
                  <a16:creationId xmlns:a16="http://schemas.microsoft.com/office/drawing/2014/main" id="{DE9363D7-8677-41B0-B52C-D4C4FF952673}"/>
                </a:ext>
              </a:extLst>
            </xdr:cNvPr>
            <xdr:cNvSpPr txBox="1"/>
          </xdr:nvSpPr>
          <xdr:spPr>
            <a:xfrm>
              <a:off x="20745161" y="321945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AY</a:t>
              </a:r>
            </a:p>
          </xdr:txBody>
        </xdr:sp>
        <xdr:sp macro="" textlink="">
          <xdr:nvSpPr>
            <xdr:cNvPr id="97" name="TextBox 96">
              <a:extLst>
                <a:ext uri="{FF2B5EF4-FFF2-40B4-BE49-F238E27FC236}">
                  <a16:creationId xmlns:a16="http://schemas.microsoft.com/office/drawing/2014/main" id="{503D75B5-F7F5-4668-AFA3-414861896FD1}"/>
                </a:ext>
              </a:extLst>
            </xdr:cNvPr>
            <xdr:cNvSpPr txBox="1"/>
          </xdr:nvSpPr>
          <xdr:spPr>
            <a:xfrm>
              <a:off x="21611936" y="1971675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AZ</a:t>
              </a:r>
            </a:p>
          </xdr:txBody>
        </xdr:sp>
        <xdr:sp macro="" textlink="">
          <xdr:nvSpPr>
            <xdr:cNvPr id="98" name="TextBox 97">
              <a:extLst>
                <a:ext uri="{FF2B5EF4-FFF2-40B4-BE49-F238E27FC236}">
                  <a16:creationId xmlns:a16="http://schemas.microsoft.com/office/drawing/2014/main" id="{443A0828-B550-4CB8-B728-D39D8A0CF5BE}"/>
                </a:ext>
              </a:extLst>
            </xdr:cNvPr>
            <xdr:cNvSpPr txBox="1"/>
          </xdr:nvSpPr>
          <xdr:spPr>
            <a:xfrm>
              <a:off x="22802561" y="1990725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BA</a:t>
              </a:r>
            </a:p>
          </xdr:txBody>
        </xdr:sp>
        <xdr:sp macro="" textlink="">
          <xdr:nvSpPr>
            <xdr:cNvPr id="101" name="TextBox 100">
              <a:extLst>
                <a:ext uri="{FF2B5EF4-FFF2-40B4-BE49-F238E27FC236}">
                  <a16:creationId xmlns:a16="http://schemas.microsoft.com/office/drawing/2014/main" id="{26517F25-4EDC-4D50-8DBA-07B033A3736E}"/>
                </a:ext>
              </a:extLst>
            </xdr:cNvPr>
            <xdr:cNvSpPr txBox="1"/>
          </xdr:nvSpPr>
          <xdr:spPr>
            <a:xfrm>
              <a:off x="23983661" y="198120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BB</a:t>
              </a:r>
            </a:p>
          </xdr:txBody>
        </xdr:sp>
        <xdr:sp macro="" textlink="">
          <xdr:nvSpPr>
            <xdr:cNvPr id="103" name="TextBox 102">
              <a:extLst>
                <a:ext uri="{FF2B5EF4-FFF2-40B4-BE49-F238E27FC236}">
                  <a16:creationId xmlns:a16="http://schemas.microsoft.com/office/drawing/2014/main" id="{23C30B77-2E6F-44D8-9B1D-0E3B87E958A6}"/>
                </a:ext>
              </a:extLst>
            </xdr:cNvPr>
            <xdr:cNvSpPr txBox="1"/>
          </xdr:nvSpPr>
          <xdr:spPr>
            <a:xfrm>
              <a:off x="21069011" y="1373512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BC</a:t>
              </a:r>
            </a:p>
          </xdr:txBody>
        </xdr:sp>
        <xdr:sp macro="" textlink="">
          <xdr:nvSpPr>
            <xdr:cNvPr id="104" name="TextBox 103">
              <a:extLst>
                <a:ext uri="{FF2B5EF4-FFF2-40B4-BE49-F238E27FC236}">
                  <a16:creationId xmlns:a16="http://schemas.microsoft.com/office/drawing/2014/main" id="{5E0ABB54-A1FD-46C0-A13D-A09F74A84F00}"/>
                </a:ext>
              </a:extLst>
            </xdr:cNvPr>
            <xdr:cNvSpPr txBox="1"/>
          </xdr:nvSpPr>
          <xdr:spPr>
            <a:xfrm>
              <a:off x="21964361" y="139065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BD</a:t>
              </a:r>
            </a:p>
          </xdr:txBody>
        </xdr:sp>
        <xdr:sp macro="" textlink="">
          <xdr:nvSpPr>
            <xdr:cNvPr id="105" name="TextBox 104">
              <a:extLst>
                <a:ext uri="{FF2B5EF4-FFF2-40B4-BE49-F238E27FC236}">
                  <a16:creationId xmlns:a16="http://schemas.microsoft.com/office/drawing/2014/main" id="{B684241E-9C96-4BED-B182-DC4D3D72E853}"/>
                </a:ext>
              </a:extLst>
            </xdr:cNvPr>
            <xdr:cNvSpPr txBox="1"/>
          </xdr:nvSpPr>
          <xdr:spPr>
            <a:xfrm>
              <a:off x="22697786" y="137160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BE</a:t>
              </a:r>
            </a:p>
          </xdr:txBody>
        </xdr:sp>
        <xdr:sp macro="" textlink="">
          <xdr:nvSpPr>
            <xdr:cNvPr id="106" name="TextBox 105">
              <a:extLst>
                <a:ext uri="{FF2B5EF4-FFF2-40B4-BE49-F238E27FC236}">
                  <a16:creationId xmlns:a16="http://schemas.microsoft.com/office/drawing/2014/main" id="{B87AE18A-AAC6-4FE4-A37F-7CDF3BD30958}"/>
                </a:ext>
              </a:extLst>
            </xdr:cNvPr>
            <xdr:cNvSpPr txBox="1"/>
          </xdr:nvSpPr>
          <xdr:spPr>
            <a:xfrm>
              <a:off x="23507411" y="135255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BE</a:t>
              </a:r>
            </a:p>
          </xdr:txBody>
        </xdr:sp>
        <xdr:sp macro="" textlink="">
          <xdr:nvSpPr>
            <xdr:cNvPr id="107" name="TextBox 106">
              <a:extLst>
                <a:ext uri="{FF2B5EF4-FFF2-40B4-BE49-F238E27FC236}">
                  <a16:creationId xmlns:a16="http://schemas.microsoft.com/office/drawing/2014/main" id="{9104D1C3-5133-4F13-A538-8CD25C8BDED5}"/>
                </a:ext>
              </a:extLst>
            </xdr:cNvPr>
            <xdr:cNvSpPr txBox="1"/>
          </xdr:nvSpPr>
          <xdr:spPr>
            <a:xfrm>
              <a:off x="24383711" y="135255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BE</a:t>
              </a:r>
            </a:p>
          </xdr:txBody>
        </xdr:sp>
        <xdr:sp macro="" textlink="">
          <xdr:nvSpPr>
            <xdr:cNvPr id="110" name="TextBox 109">
              <a:extLst>
                <a:ext uri="{FF2B5EF4-FFF2-40B4-BE49-F238E27FC236}">
                  <a16:creationId xmlns:a16="http://schemas.microsoft.com/office/drawing/2014/main" id="{A6BBE447-879C-4EB1-A68B-A29CD6D84D38}"/>
                </a:ext>
              </a:extLst>
            </xdr:cNvPr>
            <xdr:cNvSpPr txBox="1"/>
          </xdr:nvSpPr>
          <xdr:spPr>
            <a:xfrm>
              <a:off x="25240961" y="135255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BC</a:t>
              </a:r>
            </a:p>
          </xdr:txBody>
        </xdr:sp>
        <xdr:sp macro="" textlink="">
          <xdr:nvSpPr>
            <xdr:cNvPr id="111" name="TextBox 110">
              <a:extLst>
                <a:ext uri="{FF2B5EF4-FFF2-40B4-BE49-F238E27FC236}">
                  <a16:creationId xmlns:a16="http://schemas.microsoft.com/office/drawing/2014/main" id="{F77ACAA9-FF90-47E6-A035-8F3B80DA3997}"/>
                </a:ext>
              </a:extLst>
            </xdr:cNvPr>
            <xdr:cNvSpPr txBox="1"/>
          </xdr:nvSpPr>
          <xdr:spPr>
            <a:xfrm>
              <a:off x="26231561" y="1343025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BD</a:t>
              </a:r>
            </a:p>
          </xdr:txBody>
        </xdr:sp>
        <xdr:sp macro="" textlink="">
          <xdr:nvSpPr>
            <xdr:cNvPr id="112" name="TextBox 111">
              <a:extLst>
                <a:ext uri="{FF2B5EF4-FFF2-40B4-BE49-F238E27FC236}">
                  <a16:creationId xmlns:a16="http://schemas.microsoft.com/office/drawing/2014/main" id="{E3B911DC-2827-4DCD-8AD4-D53AAEBCD177}"/>
                </a:ext>
              </a:extLst>
            </xdr:cNvPr>
            <xdr:cNvSpPr txBox="1"/>
          </xdr:nvSpPr>
          <xdr:spPr>
            <a:xfrm>
              <a:off x="27174536" y="1838325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BF</a:t>
              </a:r>
            </a:p>
          </xdr:txBody>
        </xdr:sp>
        <xdr:sp macro="" textlink="">
          <xdr:nvSpPr>
            <xdr:cNvPr id="113" name="TextBox 112">
              <a:extLst>
                <a:ext uri="{FF2B5EF4-FFF2-40B4-BE49-F238E27FC236}">
                  <a16:creationId xmlns:a16="http://schemas.microsoft.com/office/drawing/2014/main" id="{A3E64661-6305-4B40-90C3-80E0E213C701}"/>
                </a:ext>
              </a:extLst>
            </xdr:cNvPr>
            <xdr:cNvSpPr txBox="1"/>
          </xdr:nvSpPr>
          <xdr:spPr>
            <a:xfrm>
              <a:off x="26622086" y="2219325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BG</a:t>
              </a:r>
            </a:p>
          </xdr:txBody>
        </xdr:sp>
        <xdr:sp macro="" textlink="">
          <xdr:nvSpPr>
            <xdr:cNvPr id="114" name="TextBox 113">
              <a:extLst>
                <a:ext uri="{FF2B5EF4-FFF2-40B4-BE49-F238E27FC236}">
                  <a16:creationId xmlns:a16="http://schemas.microsoft.com/office/drawing/2014/main" id="{8F4BF8B0-E41C-4B11-903E-9026E2C31394}"/>
                </a:ext>
              </a:extLst>
            </xdr:cNvPr>
            <xdr:cNvSpPr txBox="1"/>
          </xdr:nvSpPr>
          <xdr:spPr>
            <a:xfrm>
              <a:off x="26726861" y="280035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BH</a:t>
              </a:r>
            </a:p>
          </xdr:txBody>
        </xdr:sp>
        <xdr:sp macro="" textlink="">
          <xdr:nvSpPr>
            <xdr:cNvPr id="115" name="TextBox 114">
              <a:extLst>
                <a:ext uri="{FF2B5EF4-FFF2-40B4-BE49-F238E27FC236}">
                  <a16:creationId xmlns:a16="http://schemas.microsoft.com/office/drawing/2014/main" id="{437EC1DF-E0AE-422E-B81F-A3313F7096D2}"/>
                </a:ext>
              </a:extLst>
            </xdr:cNvPr>
            <xdr:cNvSpPr txBox="1"/>
          </xdr:nvSpPr>
          <xdr:spPr>
            <a:xfrm>
              <a:off x="26593511" y="3209925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BI</a:t>
              </a:r>
            </a:p>
          </xdr:txBody>
        </xdr:sp>
        <xdr:sp macro="" textlink="">
          <xdr:nvSpPr>
            <xdr:cNvPr id="116" name="TextBox 115">
              <a:extLst>
                <a:ext uri="{FF2B5EF4-FFF2-40B4-BE49-F238E27FC236}">
                  <a16:creationId xmlns:a16="http://schemas.microsoft.com/office/drawing/2014/main" id="{9D6B5E6C-1DBE-4E7D-84F1-DE7E3385A2A0}"/>
                </a:ext>
              </a:extLst>
            </xdr:cNvPr>
            <xdr:cNvSpPr txBox="1"/>
          </xdr:nvSpPr>
          <xdr:spPr>
            <a:xfrm>
              <a:off x="24888536" y="323850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BJ</a:t>
              </a:r>
            </a:p>
          </xdr:txBody>
        </xdr:sp>
        <xdr:sp macro="" textlink="">
          <xdr:nvSpPr>
            <xdr:cNvPr id="117" name="TextBox 116">
              <a:extLst>
                <a:ext uri="{FF2B5EF4-FFF2-40B4-BE49-F238E27FC236}">
                  <a16:creationId xmlns:a16="http://schemas.microsoft.com/office/drawing/2014/main" id="{5E0CB5FE-9D4E-4C31-98ED-757B4B0E58ED}"/>
                </a:ext>
              </a:extLst>
            </xdr:cNvPr>
            <xdr:cNvSpPr txBox="1"/>
          </xdr:nvSpPr>
          <xdr:spPr>
            <a:xfrm>
              <a:off x="25269536" y="358140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BK</a:t>
              </a:r>
            </a:p>
          </xdr:txBody>
        </xdr:sp>
        <xdr:sp macro="" textlink="">
          <xdr:nvSpPr>
            <xdr:cNvPr id="118" name="TextBox 117">
              <a:extLst>
                <a:ext uri="{FF2B5EF4-FFF2-40B4-BE49-F238E27FC236}">
                  <a16:creationId xmlns:a16="http://schemas.microsoft.com/office/drawing/2014/main" id="{1E24B0C8-2E98-4838-A2FE-15A18EE60220}"/>
                </a:ext>
              </a:extLst>
            </xdr:cNvPr>
            <xdr:cNvSpPr txBox="1"/>
          </xdr:nvSpPr>
          <xdr:spPr>
            <a:xfrm>
              <a:off x="24974261" y="417195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BL</a:t>
              </a:r>
            </a:p>
          </xdr:txBody>
        </xdr:sp>
        <xdr:sp macro="" textlink="">
          <xdr:nvSpPr>
            <xdr:cNvPr id="119" name="TextBox 118">
              <a:extLst>
                <a:ext uri="{FF2B5EF4-FFF2-40B4-BE49-F238E27FC236}">
                  <a16:creationId xmlns:a16="http://schemas.microsoft.com/office/drawing/2014/main" id="{2134D566-EB83-4F46-9E4F-99685AFF71C5}"/>
                </a:ext>
              </a:extLst>
            </xdr:cNvPr>
            <xdr:cNvSpPr txBox="1"/>
          </xdr:nvSpPr>
          <xdr:spPr>
            <a:xfrm>
              <a:off x="24993311" y="453390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BM</a:t>
              </a:r>
            </a:p>
          </xdr:txBody>
        </xdr:sp>
        <xdr:sp macro="" textlink="">
          <xdr:nvSpPr>
            <xdr:cNvPr id="120" name="TextBox 119">
              <a:extLst>
                <a:ext uri="{FF2B5EF4-FFF2-40B4-BE49-F238E27FC236}">
                  <a16:creationId xmlns:a16="http://schemas.microsoft.com/office/drawing/2014/main" id="{7DA13BC3-1CD0-437C-B478-FD56D80AD52C}"/>
                </a:ext>
              </a:extLst>
            </xdr:cNvPr>
            <xdr:cNvSpPr txBox="1"/>
          </xdr:nvSpPr>
          <xdr:spPr>
            <a:xfrm>
              <a:off x="26898311" y="441960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BN</a:t>
              </a:r>
            </a:p>
          </xdr:txBody>
        </xdr:sp>
        <xdr:sp macro="" textlink="">
          <xdr:nvSpPr>
            <xdr:cNvPr id="121" name="TextBox 120">
              <a:extLst>
                <a:ext uri="{FF2B5EF4-FFF2-40B4-BE49-F238E27FC236}">
                  <a16:creationId xmlns:a16="http://schemas.microsoft.com/office/drawing/2014/main" id="{CBC735E0-7AE8-4C3E-8738-8C47B6523FED}"/>
                </a:ext>
              </a:extLst>
            </xdr:cNvPr>
            <xdr:cNvSpPr txBox="1"/>
          </xdr:nvSpPr>
          <xdr:spPr>
            <a:xfrm>
              <a:off x="28898561" y="443865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BO</a:t>
              </a:r>
            </a:p>
          </xdr:txBody>
        </xdr:sp>
        <xdr:sp macro="" textlink="">
          <xdr:nvSpPr>
            <xdr:cNvPr id="122" name="TextBox 121">
              <a:extLst>
                <a:ext uri="{FF2B5EF4-FFF2-40B4-BE49-F238E27FC236}">
                  <a16:creationId xmlns:a16="http://schemas.microsoft.com/office/drawing/2014/main" id="{B820C746-1E43-4E39-8060-34229B9ADB67}"/>
                </a:ext>
              </a:extLst>
            </xdr:cNvPr>
            <xdr:cNvSpPr txBox="1"/>
          </xdr:nvSpPr>
          <xdr:spPr>
            <a:xfrm>
              <a:off x="29917736" y="440055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BP</a:t>
              </a:r>
            </a:p>
          </xdr:txBody>
        </xdr:sp>
        <xdr:sp macro="" textlink="">
          <xdr:nvSpPr>
            <xdr:cNvPr id="123" name="TextBox 122">
              <a:extLst>
                <a:ext uri="{FF2B5EF4-FFF2-40B4-BE49-F238E27FC236}">
                  <a16:creationId xmlns:a16="http://schemas.microsoft.com/office/drawing/2014/main" id="{A5672D33-1707-4D26-9949-14765EDD8650}"/>
                </a:ext>
              </a:extLst>
            </xdr:cNvPr>
            <xdr:cNvSpPr txBox="1"/>
          </xdr:nvSpPr>
          <xdr:spPr>
            <a:xfrm>
              <a:off x="27022136" y="5057775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BQ</a:t>
              </a:r>
            </a:p>
          </xdr:txBody>
        </xdr:sp>
        <xdr:sp macro="" textlink="">
          <xdr:nvSpPr>
            <xdr:cNvPr id="124" name="TextBox 123">
              <a:extLst>
                <a:ext uri="{FF2B5EF4-FFF2-40B4-BE49-F238E27FC236}">
                  <a16:creationId xmlns:a16="http://schemas.microsoft.com/office/drawing/2014/main" id="{947ADB35-0348-494E-A3C1-6F0B82DAAB7F}"/>
                </a:ext>
              </a:extLst>
            </xdr:cNvPr>
            <xdr:cNvSpPr txBox="1"/>
          </xdr:nvSpPr>
          <xdr:spPr>
            <a:xfrm>
              <a:off x="27888911" y="501015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BR</a:t>
              </a:r>
            </a:p>
          </xdr:txBody>
        </xdr:sp>
        <xdr:sp macro="" textlink="">
          <xdr:nvSpPr>
            <xdr:cNvPr id="125" name="TextBox 124">
              <a:extLst>
                <a:ext uri="{FF2B5EF4-FFF2-40B4-BE49-F238E27FC236}">
                  <a16:creationId xmlns:a16="http://schemas.microsoft.com/office/drawing/2014/main" id="{9625371C-5E04-414B-B559-7AB74ECBC321}"/>
                </a:ext>
              </a:extLst>
            </xdr:cNvPr>
            <xdr:cNvSpPr txBox="1"/>
          </xdr:nvSpPr>
          <xdr:spPr>
            <a:xfrm>
              <a:off x="29022386" y="5019675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BS</a:t>
              </a:r>
            </a:p>
          </xdr:txBody>
        </xdr:sp>
        <xdr:sp macro="" textlink="">
          <xdr:nvSpPr>
            <xdr:cNvPr id="126" name="TextBox 125">
              <a:extLst>
                <a:ext uri="{FF2B5EF4-FFF2-40B4-BE49-F238E27FC236}">
                  <a16:creationId xmlns:a16="http://schemas.microsoft.com/office/drawing/2014/main" id="{CACAD066-5DD0-4DA5-9407-4B11D79588D5}"/>
                </a:ext>
              </a:extLst>
            </xdr:cNvPr>
            <xdr:cNvSpPr txBox="1"/>
          </xdr:nvSpPr>
          <xdr:spPr>
            <a:xfrm>
              <a:off x="25098086" y="510540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BT</a:t>
              </a:r>
            </a:p>
          </xdr:txBody>
        </xdr:sp>
        <xdr:sp macro="" textlink="">
          <xdr:nvSpPr>
            <xdr:cNvPr id="127" name="TextBox 126">
              <a:extLst>
                <a:ext uri="{FF2B5EF4-FFF2-40B4-BE49-F238E27FC236}">
                  <a16:creationId xmlns:a16="http://schemas.microsoft.com/office/drawing/2014/main" id="{BDE2AC57-1C2D-4FFD-98C7-A5B3414F4795}"/>
                </a:ext>
              </a:extLst>
            </xdr:cNvPr>
            <xdr:cNvSpPr txBox="1"/>
          </xdr:nvSpPr>
          <xdr:spPr>
            <a:xfrm>
              <a:off x="25069511" y="546735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BU</a:t>
              </a:r>
            </a:p>
          </xdr:txBody>
        </xdr:sp>
        <xdr:sp macro="" textlink="">
          <xdr:nvSpPr>
            <xdr:cNvPr id="128" name="TextBox 127">
              <a:extLst>
                <a:ext uri="{FF2B5EF4-FFF2-40B4-BE49-F238E27FC236}">
                  <a16:creationId xmlns:a16="http://schemas.microsoft.com/office/drawing/2014/main" id="{EA13D95B-A94C-4219-A76D-F01316685CCB}"/>
                </a:ext>
              </a:extLst>
            </xdr:cNvPr>
            <xdr:cNvSpPr txBox="1"/>
          </xdr:nvSpPr>
          <xdr:spPr>
            <a:xfrm>
              <a:off x="25221911" y="6134100"/>
              <a:ext cx="390813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BV</a:t>
              </a:r>
            </a:p>
          </xdr:txBody>
        </xdr:sp>
        <xdr:sp macro="" textlink="">
          <xdr:nvSpPr>
            <xdr:cNvPr id="206" name="TextBox 205">
              <a:extLst>
                <a:ext uri="{FF2B5EF4-FFF2-40B4-BE49-F238E27FC236}">
                  <a16:creationId xmlns:a16="http://schemas.microsoft.com/office/drawing/2014/main" id="{DD9AA55E-E5C9-484C-A468-FC48DC88B144}"/>
                </a:ext>
              </a:extLst>
            </xdr:cNvPr>
            <xdr:cNvSpPr txBox="1"/>
          </xdr:nvSpPr>
          <xdr:spPr>
            <a:xfrm>
              <a:off x="7357111" y="483870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S</a:t>
              </a:r>
            </a:p>
          </xdr:txBody>
        </xdr:sp>
        <xdr:sp macro="" textlink="">
          <xdr:nvSpPr>
            <xdr:cNvPr id="207" name="TextBox 206">
              <a:extLst>
                <a:ext uri="{FF2B5EF4-FFF2-40B4-BE49-F238E27FC236}">
                  <a16:creationId xmlns:a16="http://schemas.microsoft.com/office/drawing/2014/main" id="{BBBA4C42-4BDD-4A0E-AAC1-3900F6CFC052}"/>
                </a:ext>
              </a:extLst>
            </xdr:cNvPr>
            <xdr:cNvSpPr txBox="1"/>
          </xdr:nvSpPr>
          <xdr:spPr>
            <a:xfrm>
              <a:off x="8878223" y="483870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R</a:t>
              </a:r>
            </a:p>
          </xdr:txBody>
        </xdr:sp>
        <xdr:sp macro="" textlink="">
          <xdr:nvSpPr>
            <xdr:cNvPr id="208" name="TextBox 207">
              <a:extLst>
                <a:ext uri="{FF2B5EF4-FFF2-40B4-BE49-F238E27FC236}">
                  <a16:creationId xmlns:a16="http://schemas.microsoft.com/office/drawing/2014/main" id="{67AE7595-6092-4FFE-9493-8A77C8809BF9}"/>
                </a:ext>
              </a:extLst>
            </xdr:cNvPr>
            <xdr:cNvSpPr txBox="1"/>
          </xdr:nvSpPr>
          <xdr:spPr>
            <a:xfrm>
              <a:off x="8227515" y="542925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V</a:t>
              </a:r>
            </a:p>
          </xdr:txBody>
        </xdr:sp>
        <xdr:sp macro="" textlink="">
          <xdr:nvSpPr>
            <xdr:cNvPr id="209" name="TextBox 208">
              <a:extLst>
                <a:ext uri="{FF2B5EF4-FFF2-40B4-BE49-F238E27FC236}">
                  <a16:creationId xmlns:a16="http://schemas.microsoft.com/office/drawing/2014/main" id="{FE8167CA-864F-4E65-BF05-5BD2B147D51C}"/>
                </a:ext>
              </a:extLst>
            </xdr:cNvPr>
            <xdr:cNvSpPr txBox="1"/>
          </xdr:nvSpPr>
          <xdr:spPr>
            <a:xfrm>
              <a:off x="7486215" y="542925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U</a:t>
              </a:r>
            </a:p>
          </xdr:txBody>
        </xdr:sp>
        <xdr:sp macro="" textlink="">
          <xdr:nvSpPr>
            <xdr:cNvPr id="210" name="TextBox 209">
              <a:extLst>
                <a:ext uri="{FF2B5EF4-FFF2-40B4-BE49-F238E27FC236}">
                  <a16:creationId xmlns:a16="http://schemas.microsoft.com/office/drawing/2014/main" id="{B343E48F-0968-44DD-A7A7-FE2C02DE973F}"/>
                </a:ext>
              </a:extLst>
            </xdr:cNvPr>
            <xdr:cNvSpPr txBox="1"/>
          </xdr:nvSpPr>
          <xdr:spPr>
            <a:xfrm>
              <a:off x="9019740" y="542925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U</a:t>
              </a:r>
            </a:p>
          </xdr:txBody>
        </xdr:sp>
        <xdr:sp macro="" textlink="">
          <xdr:nvSpPr>
            <xdr:cNvPr id="211" name="TextBox 210">
              <a:extLst>
                <a:ext uri="{FF2B5EF4-FFF2-40B4-BE49-F238E27FC236}">
                  <a16:creationId xmlns:a16="http://schemas.microsoft.com/office/drawing/2014/main" id="{47E73A39-6CB4-43AB-9729-984C1D695012}"/>
                </a:ext>
              </a:extLst>
            </xdr:cNvPr>
            <xdr:cNvSpPr txBox="1"/>
          </xdr:nvSpPr>
          <xdr:spPr>
            <a:xfrm>
              <a:off x="9631259" y="5448300"/>
              <a:ext cx="21523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T</a:t>
              </a:r>
            </a:p>
          </xdr:txBody>
        </xdr:sp>
        <xdr:sp macro="" textlink="">
          <xdr:nvSpPr>
            <xdr:cNvPr id="212" name="TextBox 211">
              <a:extLst>
                <a:ext uri="{FF2B5EF4-FFF2-40B4-BE49-F238E27FC236}">
                  <a16:creationId xmlns:a16="http://schemas.microsoft.com/office/drawing/2014/main" id="{2051120D-9A1A-4DF4-A7D7-6F0DDF6FDDFE}"/>
                </a:ext>
              </a:extLst>
            </xdr:cNvPr>
            <xdr:cNvSpPr txBox="1"/>
          </xdr:nvSpPr>
          <xdr:spPr>
            <a:xfrm>
              <a:off x="12182187" y="5229225"/>
              <a:ext cx="400338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AF1</a:t>
              </a:r>
            </a:p>
          </xdr:txBody>
        </xdr:sp>
        <xdr:sp macro="" textlink="">
          <xdr:nvSpPr>
            <xdr:cNvPr id="213" name="TextBox 212">
              <a:extLst>
                <a:ext uri="{FF2B5EF4-FFF2-40B4-BE49-F238E27FC236}">
                  <a16:creationId xmlns:a16="http://schemas.microsoft.com/office/drawing/2014/main" id="{6C4A05E8-2FEA-430D-ABB8-C24E3A4D335D}"/>
                </a:ext>
              </a:extLst>
            </xdr:cNvPr>
            <xdr:cNvSpPr txBox="1"/>
          </xdr:nvSpPr>
          <xdr:spPr>
            <a:xfrm>
              <a:off x="15611187" y="5219700"/>
              <a:ext cx="400338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AF1</a:t>
              </a:r>
            </a:p>
          </xdr:txBody>
        </xdr:sp>
        <xdr:sp macro="" textlink="">
          <xdr:nvSpPr>
            <xdr:cNvPr id="214" name="TextBox 213">
              <a:extLst>
                <a:ext uri="{FF2B5EF4-FFF2-40B4-BE49-F238E27FC236}">
                  <a16:creationId xmlns:a16="http://schemas.microsoft.com/office/drawing/2014/main" id="{CE741702-EB33-4044-8C46-3BFAEAE0A5AF}"/>
                </a:ext>
              </a:extLst>
            </xdr:cNvPr>
            <xdr:cNvSpPr txBox="1"/>
          </xdr:nvSpPr>
          <xdr:spPr>
            <a:xfrm>
              <a:off x="16973262" y="5219700"/>
              <a:ext cx="400338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AF1</a:t>
              </a:r>
            </a:p>
          </xdr:txBody>
        </xdr:sp>
        <xdr:sp macro="" textlink="">
          <xdr:nvSpPr>
            <xdr:cNvPr id="215" name="TextBox 214">
              <a:extLst>
                <a:ext uri="{FF2B5EF4-FFF2-40B4-BE49-F238E27FC236}">
                  <a16:creationId xmlns:a16="http://schemas.microsoft.com/office/drawing/2014/main" id="{48716F5C-382D-4E72-8532-3C9C57D30012}"/>
                </a:ext>
              </a:extLst>
            </xdr:cNvPr>
            <xdr:cNvSpPr txBox="1"/>
          </xdr:nvSpPr>
          <xdr:spPr>
            <a:xfrm>
              <a:off x="18144837" y="5219700"/>
              <a:ext cx="400338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AF2</a:t>
              </a:r>
            </a:p>
          </xdr:txBody>
        </xdr:sp>
        <xdr:sp macro="" textlink="">
          <xdr:nvSpPr>
            <xdr:cNvPr id="216" name="TextBox 215">
              <a:extLst>
                <a:ext uri="{FF2B5EF4-FFF2-40B4-BE49-F238E27FC236}">
                  <a16:creationId xmlns:a16="http://schemas.microsoft.com/office/drawing/2014/main" id="{AD141BF6-59F8-4CC8-B19E-D5A4FFA783A4}"/>
                </a:ext>
              </a:extLst>
            </xdr:cNvPr>
            <xdr:cNvSpPr txBox="1"/>
          </xdr:nvSpPr>
          <xdr:spPr>
            <a:xfrm>
              <a:off x="19297362" y="5229225"/>
              <a:ext cx="381288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AG</a:t>
              </a:r>
            </a:p>
          </xdr:txBody>
        </xdr:sp>
        <xdr:sp macro="" textlink="">
          <xdr:nvSpPr>
            <xdr:cNvPr id="217" name="TextBox 216">
              <a:extLst>
                <a:ext uri="{FF2B5EF4-FFF2-40B4-BE49-F238E27FC236}">
                  <a16:creationId xmlns:a16="http://schemas.microsoft.com/office/drawing/2014/main" id="{52E2AB3E-8A83-4773-A69F-5F02C67E00DF}"/>
                </a:ext>
              </a:extLst>
            </xdr:cNvPr>
            <xdr:cNvSpPr txBox="1"/>
          </xdr:nvSpPr>
          <xdr:spPr>
            <a:xfrm>
              <a:off x="20821361" y="1971675"/>
              <a:ext cx="4574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AZ1</a:t>
              </a:r>
            </a:p>
          </xdr:txBody>
        </xdr:sp>
        <xdr:sp macro="" textlink="">
          <xdr:nvSpPr>
            <xdr:cNvPr id="218" name="TextBox 217">
              <a:extLst>
                <a:ext uri="{FF2B5EF4-FFF2-40B4-BE49-F238E27FC236}">
                  <a16:creationId xmlns:a16="http://schemas.microsoft.com/office/drawing/2014/main" id="{3DFBADB7-026B-46C3-9DD6-D6979896EAAB}"/>
                </a:ext>
              </a:extLst>
            </xdr:cNvPr>
            <xdr:cNvSpPr txBox="1"/>
          </xdr:nvSpPr>
          <xdr:spPr>
            <a:xfrm>
              <a:off x="25098086" y="1962206"/>
              <a:ext cx="4574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AZ2</a:t>
              </a:r>
            </a:p>
          </xdr:txBody>
        </xdr:sp>
        <xdr:sp macro="" textlink="">
          <xdr:nvSpPr>
            <xdr:cNvPr id="219" name="TextBox 218">
              <a:extLst>
                <a:ext uri="{FF2B5EF4-FFF2-40B4-BE49-F238E27FC236}">
                  <a16:creationId xmlns:a16="http://schemas.microsoft.com/office/drawing/2014/main" id="{EBF31D42-1C74-4A5A-B963-1E387C3A943E}"/>
                </a:ext>
              </a:extLst>
            </xdr:cNvPr>
            <xdr:cNvSpPr txBox="1"/>
          </xdr:nvSpPr>
          <xdr:spPr>
            <a:xfrm>
              <a:off x="19783136" y="1382981"/>
              <a:ext cx="43843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BC1</a:t>
              </a:r>
            </a:p>
          </xdr:txBody>
        </xdr:sp>
        <xdr:sp macro="" textlink="">
          <xdr:nvSpPr>
            <xdr:cNvPr id="220" name="TextBox 219">
              <a:extLst>
                <a:ext uri="{FF2B5EF4-FFF2-40B4-BE49-F238E27FC236}">
                  <a16:creationId xmlns:a16="http://schemas.microsoft.com/office/drawing/2014/main" id="{28976973-0788-42A9-8CE2-39C24EA509B4}"/>
                </a:ext>
              </a:extLst>
            </xdr:cNvPr>
            <xdr:cNvSpPr txBox="1"/>
          </xdr:nvSpPr>
          <xdr:spPr>
            <a:xfrm>
              <a:off x="20326061" y="1373512"/>
              <a:ext cx="43843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BC1</a:t>
              </a:r>
            </a:p>
          </xdr:txBody>
        </xdr:sp>
        <xdr:sp macro="" textlink="">
          <xdr:nvSpPr>
            <xdr:cNvPr id="221" name="TextBox 220">
              <a:extLst>
                <a:ext uri="{FF2B5EF4-FFF2-40B4-BE49-F238E27FC236}">
                  <a16:creationId xmlns:a16="http://schemas.microsoft.com/office/drawing/2014/main" id="{0F3DD80C-267B-4348-97FD-4014FD8F3E23}"/>
                </a:ext>
              </a:extLst>
            </xdr:cNvPr>
            <xdr:cNvSpPr txBox="1"/>
          </xdr:nvSpPr>
          <xdr:spPr>
            <a:xfrm>
              <a:off x="26260136" y="5038837"/>
              <a:ext cx="4574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BQ1</a:t>
              </a:r>
            </a:p>
          </xdr:txBody>
        </xdr:sp>
      </xdr:grpSp>
    </xdr:grpSp>
    <xdr:clientData/>
  </xdr:twoCellAnchor>
  <xdr:twoCellAnchor>
    <xdr:from>
      <xdr:col>0</xdr:col>
      <xdr:colOff>167640</xdr:colOff>
      <xdr:row>50</xdr:row>
      <xdr:rowOff>133350</xdr:rowOff>
    </xdr:from>
    <xdr:to>
      <xdr:col>40</xdr:col>
      <xdr:colOff>321116</xdr:colOff>
      <xdr:row>92</xdr:row>
      <xdr:rowOff>136284</xdr:rowOff>
    </xdr:to>
    <xdr:grpSp>
      <xdr:nvGrpSpPr>
        <xdr:cNvPr id="129" name="Group 128">
          <a:extLst>
            <a:ext uri="{FF2B5EF4-FFF2-40B4-BE49-F238E27FC236}">
              <a16:creationId xmlns:a16="http://schemas.microsoft.com/office/drawing/2014/main" id="{7364B4C5-E49A-49BF-8E39-1867DF90107D}"/>
            </a:ext>
          </a:extLst>
        </xdr:cNvPr>
        <xdr:cNvGrpSpPr/>
      </xdr:nvGrpSpPr>
      <xdr:grpSpPr>
        <a:xfrm>
          <a:off x="167640" y="9705975"/>
          <a:ext cx="31547876" cy="8003934"/>
          <a:chOff x="200025" y="0"/>
          <a:chExt cx="31547876" cy="8021079"/>
        </a:xfrm>
      </xdr:grpSpPr>
      <xdr:pic>
        <xdr:nvPicPr>
          <xdr:cNvPr id="130" name="Picture 129">
            <a:extLst>
              <a:ext uri="{FF2B5EF4-FFF2-40B4-BE49-F238E27FC236}">
                <a16:creationId xmlns:a16="http://schemas.microsoft.com/office/drawing/2014/main" id="{B986E96B-784F-42E7-9E4E-7619B2CC7AAD}"/>
              </a:ext>
            </a:extLst>
          </xdr:cNvPr>
          <xdr:cNvPicPr>
            <a:picLocks noChangeAspect="1"/>
          </xdr:cNvPicPr>
        </xdr:nvPicPr>
        <xdr:blipFill rotWithShape="1">
          <a:blip xmlns:r="http://schemas.openxmlformats.org/officeDocument/2006/relationships" r:embed="rId1"/>
          <a:srcRect t="2680"/>
          <a:stretch/>
        </xdr:blipFill>
        <xdr:spPr>
          <a:xfrm>
            <a:off x="24018766" y="190501"/>
            <a:ext cx="7729135" cy="6592242"/>
          </a:xfrm>
          <a:prstGeom prst="rect">
            <a:avLst/>
          </a:prstGeom>
        </xdr:spPr>
      </xdr:pic>
      <xdr:grpSp>
        <xdr:nvGrpSpPr>
          <xdr:cNvPr id="131" name="Group 130">
            <a:extLst>
              <a:ext uri="{FF2B5EF4-FFF2-40B4-BE49-F238E27FC236}">
                <a16:creationId xmlns:a16="http://schemas.microsoft.com/office/drawing/2014/main" id="{902BD3EA-826B-409F-AF44-335E8C9A326C}"/>
              </a:ext>
            </a:extLst>
          </xdr:cNvPr>
          <xdr:cNvGrpSpPr/>
        </xdr:nvGrpSpPr>
        <xdr:grpSpPr>
          <a:xfrm>
            <a:off x="200025" y="0"/>
            <a:ext cx="31426623" cy="8021079"/>
            <a:chOff x="200025" y="0"/>
            <a:chExt cx="31426623" cy="8021079"/>
          </a:xfrm>
        </xdr:grpSpPr>
        <xdr:pic>
          <xdr:nvPicPr>
            <xdr:cNvPr id="132" name="Picture 131">
              <a:extLst>
                <a:ext uri="{FF2B5EF4-FFF2-40B4-BE49-F238E27FC236}">
                  <a16:creationId xmlns:a16="http://schemas.microsoft.com/office/drawing/2014/main" id="{7BABE4A3-4309-465C-87BE-58688273DAB4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00025" y="0"/>
              <a:ext cx="6408236" cy="6973273"/>
            </a:xfrm>
            <a:prstGeom prst="rect">
              <a:avLst/>
            </a:prstGeom>
          </xdr:spPr>
        </xdr:pic>
        <xdr:pic>
          <xdr:nvPicPr>
            <xdr:cNvPr id="165" name="Picture 164">
              <a:extLst>
                <a:ext uri="{FF2B5EF4-FFF2-40B4-BE49-F238E27FC236}">
                  <a16:creationId xmlns:a16="http://schemas.microsoft.com/office/drawing/2014/main" id="{A403B93F-D6FE-4324-80D6-CA8AC073E56A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6607366" y="9526"/>
              <a:ext cx="5158088" cy="6928622"/>
            </a:xfrm>
            <a:prstGeom prst="rect">
              <a:avLst/>
            </a:prstGeom>
          </xdr:spPr>
        </xdr:pic>
        <xdr:pic>
          <xdr:nvPicPr>
            <xdr:cNvPr id="173" name="Picture 172">
              <a:extLst>
                <a:ext uri="{FF2B5EF4-FFF2-40B4-BE49-F238E27FC236}">
                  <a16:creationId xmlns:a16="http://schemas.microsoft.com/office/drawing/2014/main" id="{9C636E95-E67A-4018-A881-86543031936C}"/>
                </a:ext>
              </a:extLst>
            </xdr:cNvPr>
            <xdr:cNvPicPr>
              <a:picLocks noChangeAspect="1"/>
            </xdr:cNvPicPr>
          </xdr:nvPicPr>
          <xdr:blipFill rotWithShape="1">
            <a:blip xmlns:r="http://schemas.openxmlformats.org/officeDocument/2006/relationships" r:embed="rId4"/>
            <a:srcRect l="261" t="4126"/>
            <a:stretch/>
          </xdr:blipFill>
          <xdr:spPr>
            <a:xfrm>
              <a:off x="10564355" y="314325"/>
              <a:ext cx="15041523" cy="7706754"/>
            </a:xfrm>
            <a:prstGeom prst="rect">
              <a:avLst/>
            </a:prstGeom>
          </xdr:spPr>
        </xdr:pic>
        <xdr:sp macro="" textlink="">
          <xdr:nvSpPr>
            <xdr:cNvPr id="182" name="TextBox 181">
              <a:extLst>
                <a:ext uri="{FF2B5EF4-FFF2-40B4-BE49-F238E27FC236}">
                  <a16:creationId xmlns:a16="http://schemas.microsoft.com/office/drawing/2014/main" id="{7B1A22B0-C0B6-4351-9695-03475ACE445B}"/>
                </a:ext>
              </a:extLst>
            </xdr:cNvPr>
            <xdr:cNvSpPr txBox="1"/>
          </xdr:nvSpPr>
          <xdr:spPr>
            <a:xfrm>
              <a:off x="1314161" y="1362075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900"/>
                <a:t>BW</a:t>
              </a:r>
            </a:p>
          </xdr:txBody>
        </xdr:sp>
        <xdr:sp macro="" textlink="">
          <xdr:nvSpPr>
            <xdr:cNvPr id="327" name="TextBox 326">
              <a:extLst>
                <a:ext uri="{FF2B5EF4-FFF2-40B4-BE49-F238E27FC236}">
                  <a16:creationId xmlns:a16="http://schemas.microsoft.com/office/drawing/2014/main" id="{7079E24A-E81A-4C03-9A5D-36EDF9224876}"/>
                </a:ext>
              </a:extLst>
            </xdr:cNvPr>
            <xdr:cNvSpPr txBox="1"/>
          </xdr:nvSpPr>
          <xdr:spPr>
            <a:xfrm>
              <a:off x="1323686" y="2247900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BX</a:t>
              </a:r>
            </a:p>
          </xdr:txBody>
        </xdr:sp>
        <xdr:sp macro="" textlink="">
          <xdr:nvSpPr>
            <xdr:cNvPr id="328" name="TextBox 327">
              <a:extLst>
                <a:ext uri="{FF2B5EF4-FFF2-40B4-BE49-F238E27FC236}">
                  <a16:creationId xmlns:a16="http://schemas.microsoft.com/office/drawing/2014/main" id="{CCC5EE88-8DFB-4759-A7FB-543181318E6F}"/>
                </a:ext>
              </a:extLst>
            </xdr:cNvPr>
            <xdr:cNvSpPr txBox="1"/>
          </xdr:nvSpPr>
          <xdr:spPr>
            <a:xfrm>
              <a:off x="1323686" y="2981325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BY</a:t>
              </a:r>
            </a:p>
          </xdr:txBody>
        </xdr:sp>
        <xdr:sp macro="" textlink="">
          <xdr:nvSpPr>
            <xdr:cNvPr id="329" name="TextBox 328">
              <a:extLst>
                <a:ext uri="{FF2B5EF4-FFF2-40B4-BE49-F238E27FC236}">
                  <a16:creationId xmlns:a16="http://schemas.microsoft.com/office/drawing/2014/main" id="{D6E28550-0338-4877-8E57-471BDA9C371A}"/>
                </a:ext>
              </a:extLst>
            </xdr:cNvPr>
            <xdr:cNvSpPr txBox="1"/>
          </xdr:nvSpPr>
          <xdr:spPr>
            <a:xfrm>
              <a:off x="1971386" y="1485900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BZ</a:t>
              </a:r>
            </a:p>
          </xdr:txBody>
        </xdr:sp>
        <xdr:sp macro="" textlink="">
          <xdr:nvSpPr>
            <xdr:cNvPr id="330" name="TextBox 329">
              <a:extLst>
                <a:ext uri="{FF2B5EF4-FFF2-40B4-BE49-F238E27FC236}">
                  <a16:creationId xmlns:a16="http://schemas.microsoft.com/office/drawing/2014/main" id="{E5A24F60-816E-426A-8126-507069442302}"/>
                </a:ext>
              </a:extLst>
            </xdr:cNvPr>
            <xdr:cNvSpPr txBox="1"/>
          </xdr:nvSpPr>
          <xdr:spPr>
            <a:xfrm>
              <a:off x="1961861" y="2352675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CA</a:t>
              </a:r>
            </a:p>
          </xdr:txBody>
        </xdr:sp>
        <xdr:sp macro="" textlink="">
          <xdr:nvSpPr>
            <xdr:cNvPr id="331" name="TextBox 330">
              <a:extLst>
                <a:ext uri="{FF2B5EF4-FFF2-40B4-BE49-F238E27FC236}">
                  <a16:creationId xmlns:a16="http://schemas.microsoft.com/office/drawing/2014/main" id="{5B59D9B0-56D2-4EAB-9746-27BE244C40AC}"/>
                </a:ext>
              </a:extLst>
            </xdr:cNvPr>
            <xdr:cNvSpPr txBox="1"/>
          </xdr:nvSpPr>
          <xdr:spPr>
            <a:xfrm>
              <a:off x="1961861" y="3876675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CB</a:t>
              </a:r>
            </a:p>
          </xdr:txBody>
        </xdr:sp>
        <xdr:sp macro="" textlink="">
          <xdr:nvSpPr>
            <xdr:cNvPr id="332" name="TextBox 331">
              <a:extLst>
                <a:ext uri="{FF2B5EF4-FFF2-40B4-BE49-F238E27FC236}">
                  <a16:creationId xmlns:a16="http://schemas.microsoft.com/office/drawing/2014/main" id="{50186C1C-C46C-4107-AA72-F5DBD64418DA}"/>
                </a:ext>
              </a:extLst>
            </xdr:cNvPr>
            <xdr:cNvSpPr txBox="1"/>
          </xdr:nvSpPr>
          <xdr:spPr>
            <a:xfrm>
              <a:off x="1647536" y="4848225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CC</a:t>
              </a:r>
            </a:p>
          </xdr:txBody>
        </xdr:sp>
        <xdr:sp macro="" textlink="">
          <xdr:nvSpPr>
            <xdr:cNvPr id="333" name="TextBox 332">
              <a:extLst>
                <a:ext uri="{FF2B5EF4-FFF2-40B4-BE49-F238E27FC236}">
                  <a16:creationId xmlns:a16="http://schemas.microsoft.com/office/drawing/2014/main" id="{3410A852-E8DF-4BC6-A285-2E7DF1696FD3}"/>
                </a:ext>
              </a:extLst>
            </xdr:cNvPr>
            <xdr:cNvSpPr txBox="1"/>
          </xdr:nvSpPr>
          <xdr:spPr>
            <a:xfrm>
              <a:off x="1590386" y="5676900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CD</a:t>
              </a:r>
            </a:p>
          </xdr:txBody>
        </xdr:sp>
        <xdr:sp macro="" textlink="">
          <xdr:nvSpPr>
            <xdr:cNvPr id="334" name="TextBox 333">
              <a:extLst>
                <a:ext uri="{FF2B5EF4-FFF2-40B4-BE49-F238E27FC236}">
                  <a16:creationId xmlns:a16="http://schemas.microsoft.com/office/drawing/2014/main" id="{B0E7F211-69A3-48BB-84CE-7DF317BB5482}"/>
                </a:ext>
              </a:extLst>
            </xdr:cNvPr>
            <xdr:cNvSpPr txBox="1"/>
          </xdr:nvSpPr>
          <xdr:spPr>
            <a:xfrm>
              <a:off x="2038061" y="6143625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CF</a:t>
              </a:r>
            </a:p>
          </xdr:txBody>
        </xdr:sp>
        <xdr:sp macro="" textlink="">
          <xdr:nvSpPr>
            <xdr:cNvPr id="335" name="TextBox 334">
              <a:extLst>
                <a:ext uri="{FF2B5EF4-FFF2-40B4-BE49-F238E27FC236}">
                  <a16:creationId xmlns:a16="http://schemas.microsoft.com/office/drawing/2014/main" id="{EE896BB6-AF46-43AA-98CA-61E997CF5780}"/>
                </a:ext>
              </a:extLst>
            </xdr:cNvPr>
            <xdr:cNvSpPr txBox="1"/>
          </xdr:nvSpPr>
          <xdr:spPr>
            <a:xfrm>
              <a:off x="1314161" y="3619500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BY</a:t>
              </a:r>
            </a:p>
          </xdr:txBody>
        </xdr:sp>
        <xdr:sp macro="" textlink="">
          <xdr:nvSpPr>
            <xdr:cNvPr id="336" name="TextBox 335">
              <a:extLst>
                <a:ext uri="{FF2B5EF4-FFF2-40B4-BE49-F238E27FC236}">
                  <a16:creationId xmlns:a16="http://schemas.microsoft.com/office/drawing/2014/main" id="{92F72A19-F22E-4F39-B4D0-0F46FE1E3901}"/>
                </a:ext>
              </a:extLst>
            </xdr:cNvPr>
            <xdr:cNvSpPr txBox="1"/>
          </xdr:nvSpPr>
          <xdr:spPr>
            <a:xfrm>
              <a:off x="1037936" y="5057775"/>
              <a:ext cx="348407" cy="266700"/>
            </a:xfrm>
            <a:prstGeom prst="rect">
              <a:avLst/>
            </a:prstGeom>
            <a:solidFill>
              <a:srgbClr val="FF00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CE</a:t>
              </a:r>
            </a:p>
          </xdr:txBody>
        </xdr:sp>
        <xdr:sp macro="" textlink="">
          <xdr:nvSpPr>
            <xdr:cNvPr id="337" name="TextBox 336">
              <a:extLst>
                <a:ext uri="{FF2B5EF4-FFF2-40B4-BE49-F238E27FC236}">
                  <a16:creationId xmlns:a16="http://schemas.microsoft.com/office/drawing/2014/main" id="{2896DB3B-6CD0-4739-99C9-D9D99A2DC1A8}"/>
                </a:ext>
              </a:extLst>
            </xdr:cNvPr>
            <xdr:cNvSpPr txBox="1"/>
          </xdr:nvSpPr>
          <xdr:spPr>
            <a:xfrm>
              <a:off x="2409536" y="5876925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CG</a:t>
              </a:r>
            </a:p>
          </xdr:txBody>
        </xdr:sp>
        <xdr:sp macro="" textlink="">
          <xdr:nvSpPr>
            <xdr:cNvPr id="339" name="TextBox 338">
              <a:extLst>
                <a:ext uri="{FF2B5EF4-FFF2-40B4-BE49-F238E27FC236}">
                  <a16:creationId xmlns:a16="http://schemas.microsoft.com/office/drawing/2014/main" id="{EE10AC9A-EBDE-4AA6-B095-26AA4BF0655C}"/>
                </a:ext>
              </a:extLst>
            </xdr:cNvPr>
            <xdr:cNvSpPr txBox="1"/>
          </xdr:nvSpPr>
          <xdr:spPr>
            <a:xfrm>
              <a:off x="3028661" y="4429125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CI</a:t>
              </a:r>
            </a:p>
          </xdr:txBody>
        </xdr:sp>
        <xdr:sp macro="" textlink="">
          <xdr:nvSpPr>
            <xdr:cNvPr id="340" name="TextBox 339">
              <a:extLst>
                <a:ext uri="{FF2B5EF4-FFF2-40B4-BE49-F238E27FC236}">
                  <a16:creationId xmlns:a16="http://schemas.microsoft.com/office/drawing/2014/main" id="{84A46F8F-347A-4670-A33F-14B64FDCD2B1}"/>
                </a:ext>
              </a:extLst>
            </xdr:cNvPr>
            <xdr:cNvSpPr txBox="1"/>
          </xdr:nvSpPr>
          <xdr:spPr>
            <a:xfrm>
              <a:off x="3200111" y="5629275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CJ</a:t>
              </a:r>
            </a:p>
          </xdr:txBody>
        </xdr:sp>
        <xdr:sp macro="" textlink="">
          <xdr:nvSpPr>
            <xdr:cNvPr id="341" name="TextBox 340">
              <a:extLst>
                <a:ext uri="{FF2B5EF4-FFF2-40B4-BE49-F238E27FC236}">
                  <a16:creationId xmlns:a16="http://schemas.microsoft.com/office/drawing/2014/main" id="{85110DA3-750E-47A7-8015-13DCD779B954}"/>
                </a:ext>
              </a:extLst>
            </xdr:cNvPr>
            <xdr:cNvSpPr txBox="1"/>
          </xdr:nvSpPr>
          <xdr:spPr>
            <a:xfrm>
              <a:off x="3676361" y="5581650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CK</a:t>
              </a:r>
            </a:p>
          </xdr:txBody>
        </xdr:sp>
        <xdr:sp macro="" textlink="">
          <xdr:nvSpPr>
            <xdr:cNvPr id="342" name="TextBox 341">
              <a:extLst>
                <a:ext uri="{FF2B5EF4-FFF2-40B4-BE49-F238E27FC236}">
                  <a16:creationId xmlns:a16="http://schemas.microsoft.com/office/drawing/2014/main" id="{4E4218C4-FCBB-49F3-BB58-2FAF863A5BEF}"/>
                </a:ext>
              </a:extLst>
            </xdr:cNvPr>
            <xdr:cNvSpPr txBox="1"/>
          </xdr:nvSpPr>
          <xdr:spPr>
            <a:xfrm>
              <a:off x="3514436" y="4410075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CK</a:t>
              </a:r>
            </a:p>
          </xdr:txBody>
        </xdr:sp>
        <xdr:sp macro="" textlink="">
          <xdr:nvSpPr>
            <xdr:cNvPr id="343" name="TextBox 342">
              <a:extLst>
                <a:ext uri="{FF2B5EF4-FFF2-40B4-BE49-F238E27FC236}">
                  <a16:creationId xmlns:a16="http://schemas.microsoft.com/office/drawing/2014/main" id="{A3679C67-0025-4421-A2D0-D069B15535EA}"/>
                </a:ext>
              </a:extLst>
            </xdr:cNvPr>
            <xdr:cNvSpPr txBox="1"/>
          </xdr:nvSpPr>
          <xdr:spPr>
            <a:xfrm>
              <a:off x="3828761" y="3962400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CL</a:t>
              </a:r>
            </a:p>
          </xdr:txBody>
        </xdr:sp>
        <xdr:sp macro="" textlink="">
          <xdr:nvSpPr>
            <xdr:cNvPr id="344" name="TextBox 343">
              <a:extLst>
                <a:ext uri="{FF2B5EF4-FFF2-40B4-BE49-F238E27FC236}">
                  <a16:creationId xmlns:a16="http://schemas.microsoft.com/office/drawing/2014/main" id="{A3AE6975-38C0-4597-803F-07FC297824AB}"/>
                </a:ext>
              </a:extLst>
            </xdr:cNvPr>
            <xdr:cNvSpPr txBox="1"/>
          </xdr:nvSpPr>
          <xdr:spPr>
            <a:xfrm>
              <a:off x="4009736" y="6181725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CM</a:t>
              </a:r>
            </a:p>
          </xdr:txBody>
        </xdr:sp>
        <xdr:sp macro="" textlink="">
          <xdr:nvSpPr>
            <xdr:cNvPr id="345" name="TextBox 344">
              <a:extLst>
                <a:ext uri="{FF2B5EF4-FFF2-40B4-BE49-F238E27FC236}">
                  <a16:creationId xmlns:a16="http://schemas.microsoft.com/office/drawing/2014/main" id="{FD3AD496-0E48-47E5-BF62-F4897D825162}"/>
                </a:ext>
              </a:extLst>
            </xdr:cNvPr>
            <xdr:cNvSpPr txBox="1"/>
          </xdr:nvSpPr>
          <xdr:spPr>
            <a:xfrm>
              <a:off x="4266911" y="4295775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CL</a:t>
              </a:r>
            </a:p>
          </xdr:txBody>
        </xdr:sp>
        <xdr:sp macro="" textlink="">
          <xdr:nvSpPr>
            <xdr:cNvPr id="346" name="TextBox 345">
              <a:extLst>
                <a:ext uri="{FF2B5EF4-FFF2-40B4-BE49-F238E27FC236}">
                  <a16:creationId xmlns:a16="http://schemas.microsoft.com/office/drawing/2014/main" id="{27DA9C33-029B-4C6B-9DF9-FE4AA55B3E24}"/>
                </a:ext>
              </a:extLst>
            </xdr:cNvPr>
            <xdr:cNvSpPr txBox="1"/>
          </xdr:nvSpPr>
          <xdr:spPr>
            <a:xfrm>
              <a:off x="4466936" y="5762625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CM</a:t>
              </a:r>
            </a:p>
          </xdr:txBody>
        </xdr:sp>
        <xdr:sp macro="" textlink="">
          <xdr:nvSpPr>
            <xdr:cNvPr id="347" name="TextBox 346">
              <a:extLst>
                <a:ext uri="{FF2B5EF4-FFF2-40B4-BE49-F238E27FC236}">
                  <a16:creationId xmlns:a16="http://schemas.microsoft.com/office/drawing/2014/main" id="{C9B6704C-318E-4019-940F-5E38E6410A44}"/>
                </a:ext>
              </a:extLst>
            </xdr:cNvPr>
            <xdr:cNvSpPr txBox="1"/>
          </xdr:nvSpPr>
          <xdr:spPr>
            <a:xfrm>
              <a:off x="5047961" y="4171950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CI</a:t>
              </a:r>
            </a:p>
          </xdr:txBody>
        </xdr:sp>
        <xdr:sp macro="" textlink="">
          <xdr:nvSpPr>
            <xdr:cNvPr id="348" name="TextBox 347">
              <a:extLst>
                <a:ext uri="{FF2B5EF4-FFF2-40B4-BE49-F238E27FC236}">
                  <a16:creationId xmlns:a16="http://schemas.microsoft.com/office/drawing/2014/main" id="{0E0FA39C-9C0A-4A1D-A433-65F13919680E}"/>
                </a:ext>
              </a:extLst>
            </xdr:cNvPr>
            <xdr:cNvSpPr txBox="1"/>
          </xdr:nvSpPr>
          <xdr:spPr>
            <a:xfrm>
              <a:off x="5267036" y="5638800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CJ</a:t>
              </a:r>
            </a:p>
          </xdr:txBody>
        </xdr:sp>
        <xdr:sp macro="" textlink="">
          <xdr:nvSpPr>
            <xdr:cNvPr id="349" name="TextBox 348">
              <a:extLst>
                <a:ext uri="{FF2B5EF4-FFF2-40B4-BE49-F238E27FC236}">
                  <a16:creationId xmlns:a16="http://schemas.microsoft.com/office/drawing/2014/main" id="{324472F0-0DEB-4942-A774-406E233086C8}"/>
                </a:ext>
              </a:extLst>
            </xdr:cNvPr>
            <xdr:cNvSpPr txBox="1"/>
          </xdr:nvSpPr>
          <xdr:spPr>
            <a:xfrm>
              <a:off x="4628861" y="4543425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CK</a:t>
              </a:r>
            </a:p>
          </xdr:txBody>
        </xdr:sp>
        <xdr:sp macro="" textlink="">
          <xdr:nvSpPr>
            <xdr:cNvPr id="350" name="TextBox 349">
              <a:extLst>
                <a:ext uri="{FF2B5EF4-FFF2-40B4-BE49-F238E27FC236}">
                  <a16:creationId xmlns:a16="http://schemas.microsoft.com/office/drawing/2014/main" id="{AB094BBD-8876-458E-8EDA-8D8E401F03E3}"/>
                </a:ext>
              </a:extLst>
            </xdr:cNvPr>
            <xdr:cNvSpPr txBox="1"/>
          </xdr:nvSpPr>
          <xdr:spPr>
            <a:xfrm>
              <a:off x="4790786" y="6115050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CJ</a:t>
              </a:r>
            </a:p>
          </xdr:txBody>
        </xdr:sp>
        <xdr:sp macro="" textlink="">
          <xdr:nvSpPr>
            <xdr:cNvPr id="351" name="TextBox 350">
              <a:extLst>
                <a:ext uri="{FF2B5EF4-FFF2-40B4-BE49-F238E27FC236}">
                  <a16:creationId xmlns:a16="http://schemas.microsoft.com/office/drawing/2014/main" id="{2CD062A5-BFF8-4064-89AD-B72466405638}"/>
                </a:ext>
              </a:extLst>
            </xdr:cNvPr>
            <xdr:cNvSpPr txBox="1"/>
          </xdr:nvSpPr>
          <xdr:spPr>
            <a:xfrm>
              <a:off x="2866736" y="6076950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CH</a:t>
              </a:r>
            </a:p>
          </xdr:txBody>
        </xdr:sp>
        <xdr:sp macro="" textlink="">
          <xdr:nvSpPr>
            <xdr:cNvPr id="354" name="TextBox 353">
              <a:extLst>
                <a:ext uri="{FF2B5EF4-FFF2-40B4-BE49-F238E27FC236}">
                  <a16:creationId xmlns:a16="http://schemas.microsoft.com/office/drawing/2014/main" id="{CDDED1E3-5B2A-4A3E-95F3-FD84562F3AD1}"/>
                </a:ext>
              </a:extLst>
            </xdr:cNvPr>
            <xdr:cNvSpPr txBox="1"/>
          </xdr:nvSpPr>
          <xdr:spPr>
            <a:xfrm>
              <a:off x="5600411" y="5934075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CG</a:t>
              </a:r>
            </a:p>
          </xdr:txBody>
        </xdr:sp>
        <xdr:sp macro="" textlink="">
          <xdr:nvSpPr>
            <xdr:cNvPr id="355" name="TextBox 354">
              <a:extLst>
                <a:ext uri="{FF2B5EF4-FFF2-40B4-BE49-F238E27FC236}">
                  <a16:creationId xmlns:a16="http://schemas.microsoft.com/office/drawing/2014/main" id="{72DA0753-D377-402C-9EDA-0ACCB0D96BDB}"/>
                </a:ext>
              </a:extLst>
            </xdr:cNvPr>
            <xdr:cNvSpPr txBox="1"/>
          </xdr:nvSpPr>
          <xdr:spPr>
            <a:xfrm>
              <a:off x="6057611" y="6134100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CH</a:t>
              </a:r>
            </a:p>
          </xdr:txBody>
        </xdr:sp>
        <xdr:sp macro="" textlink="">
          <xdr:nvSpPr>
            <xdr:cNvPr id="139" name="TextBox 138">
              <a:extLst>
                <a:ext uri="{FF2B5EF4-FFF2-40B4-BE49-F238E27FC236}">
                  <a16:creationId xmlns:a16="http://schemas.microsoft.com/office/drawing/2014/main" id="{0AED5C84-AACA-47C1-861E-F80EE6CF78B7}"/>
                </a:ext>
              </a:extLst>
            </xdr:cNvPr>
            <xdr:cNvSpPr txBox="1"/>
          </xdr:nvSpPr>
          <xdr:spPr>
            <a:xfrm>
              <a:off x="7181639" y="5876925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CG</a:t>
              </a:r>
            </a:p>
          </xdr:txBody>
        </xdr:sp>
        <xdr:sp macro="" textlink="">
          <xdr:nvSpPr>
            <xdr:cNvPr id="140" name="TextBox 139">
              <a:extLst>
                <a:ext uri="{FF2B5EF4-FFF2-40B4-BE49-F238E27FC236}">
                  <a16:creationId xmlns:a16="http://schemas.microsoft.com/office/drawing/2014/main" id="{9CB9B81A-C857-4FFA-8017-5FCBDD8B8507}"/>
                </a:ext>
              </a:extLst>
            </xdr:cNvPr>
            <xdr:cNvSpPr txBox="1"/>
          </xdr:nvSpPr>
          <xdr:spPr>
            <a:xfrm>
              <a:off x="7762665" y="4429125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CI</a:t>
              </a:r>
            </a:p>
          </xdr:txBody>
        </xdr:sp>
        <xdr:sp macro="" textlink="">
          <xdr:nvSpPr>
            <xdr:cNvPr id="141" name="TextBox 140">
              <a:extLst>
                <a:ext uri="{FF2B5EF4-FFF2-40B4-BE49-F238E27FC236}">
                  <a16:creationId xmlns:a16="http://schemas.microsoft.com/office/drawing/2014/main" id="{5EA3BAC4-C7C4-4072-9B84-98672D7B0694}"/>
                </a:ext>
              </a:extLst>
            </xdr:cNvPr>
            <xdr:cNvSpPr txBox="1"/>
          </xdr:nvSpPr>
          <xdr:spPr>
            <a:xfrm>
              <a:off x="7934114" y="5629275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CJ</a:t>
              </a:r>
            </a:p>
          </xdr:txBody>
        </xdr:sp>
        <xdr:sp macro="" textlink="">
          <xdr:nvSpPr>
            <xdr:cNvPr id="142" name="TextBox 141">
              <a:extLst>
                <a:ext uri="{FF2B5EF4-FFF2-40B4-BE49-F238E27FC236}">
                  <a16:creationId xmlns:a16="http://schemas.microsoft.com/office/drawing/2014/main" id="{A9856964-F969-439C-8684-9D3A60B3FA10}"/>
                </a:ext>
              </a:extLst>
            </xdr:cNvPr>
            <xdr:cNvSpPr txBox="1"/>
          </xdr:nvSpPr>
          <xdr:spPr>
            <a:xfrm>
              <a:off x="8410364" y="5581650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CK</a:t>
              </a:r>
            </a:p>
          </xdr:txBody>
        </xdr:sp>
        <xdr:sp macro="" textlink="">
          <xdr:nvSpPr>
            <xdr:cNvPr id="143" name="TextBox 142">
              <a:extLst>
                <a:ext uri="{FF2B5EF4-FFF2-40B4-BE49-F238E27FC236}">
                  <a16:creationId xmlns:a16="http://schemas.microsoft.com/office/drawing/2014/main" id="{F4FE4A68-F182-459F-A0FD-A18FD502C1CA}"/>
                </a:ext>
              </a:extLst>
            </xdr:cNvPr>
            <xdr:cNvSpPr txBox="1"/>
          </xdr:nvSpPr>
          <xdr:spPr>
            <a:xfrm>
              <a:off x="8248440" y="4410075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CK</a:t>
              </a:r>
            </a:p>
          </xdr:txBody>
        </xdr:sp>
        <xdr:sp macro="" textlink="">
          <xdr:nvSpPr>
            <xdr:cNvPr id="144" name="TextBox 143">
              <a:extLst>
                <a:ext uri="{FF2B5EF4-FFF2-40B4-BE49-F238E27FC236}">
                  <a16:creationId xmlns:a16="http://schemas.microsoft.com/office/drawing/2014/main" id="{5BC6F307-30EA-4B79-B170-CD6949026551}"/>
                </a:ext>
              </a:extLst>
            </xdr:cNvPr>
            <xdr:cNvSpPr txBox="1"/>
          </xdr:nvSpPr>
          <xdr:spPr>
            <a:xfrm>
              <a:off x="8562765" y="3962400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CL</a:t>
              </a:r>
            </a:p>
          </xdr:txBody>
        </xdr:sp>
        <xdr:sp macro="" textlink="">
          <xdr:nvSpPr>
            <xdr:cNvPr id="145" name="TextBox 144">
              <a:extLst>
                <a:ext uri="{FF2B5EF4-FFF2-40B4-BE49-F238E27FC236}">
                  <a16:creationId xmlns:a16="http://schemas.microsoft.com/office/drawing/2014/main" id="{64645228-526B-42BA-B673-7A14D7C86A08}"/>
                </a:ext>
              </a:extLst>
            </xdr:cNvPr>
            <xdr:cNvSpPr txBox="1"/>
          </xdr:nvSpPr>
          <xdr:spPr>
            <a:xfrm>
              <a:off x="8781840" y="6181725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CM</a:t>
              </a:r>
            </a:p>
          </xdr:txBody>
        </xdr:sp>
        <xdr:sp macro="" textlink="">
          <xdr:nvSpPr>
            <xdr:cNvPr id="146" name="TextBox 145">
              <a:extLst>
                <a:ext uri="{FF2B5EF4-FFF2-40B4-BE49-F238E27FC236}">
                  <a16:creationId xmlns:a16="http://schemas.microsoft.com/office/drawing/2014/main" id="{27E10D46-A13F-4F6D-B657-0D0AB1D55593}"/>
                </a:ext>
              </a:extLst>
            </xdr:cNvPr>
            <xdr:cNvSpPr txBox="1"/>
          </xdr:nvSpPr>
          <xdr:spPr>
            <a:xfrm>
              <a:off x="9000914" y="4295775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CL</a:t>
              </a:r>
            </a:p>
          </xdr:txBody>
        </xdr:sp>
        <xdr:sp macro="" textlink="">
          <xdr:nvSpPr>
            <xdr:cNvPr id="147" name="TextBox 146">
              <a:extLst>
                <a:ext uri="{FF2B5EF4-FFF2-40B4-BE49-F238E27FC236}">
                  <a16:creationId xmlns:a16="http://schemas.microsoft.com/office/drawing/2014/main" id="{25BED9FA-E351-4FD7-B380-BFB2E7A189F2}"/>
                </a:ext>
              </a:extLst>
            </xdr:cNvPr>
            <xdr:cNvSpPr txBox="1"/>
          </xdr:nvSpPr>
          <xdr:spPr>
            <a:xfrm>
              <a:off x="9239040" y="5762625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CM</a:t>
              </a:r>
            </a:p>
          </xdr:txBody>
        </xdr:sp>
        <xdr:sp macro="" textlink="">
          <xdr:nvSpPr>
            <xdr:cNvPr id="148" name="TextBox 147">
              <a:extLst>
                <a:ext uri="{FF2B5EF4-FFF2-40B4-BE49-F238E27FC236}">
                  <a16:creationId xmlns:a16="http://schemas.microsoft.com/office/drawing/2014/main" id="{8F4B1772-73EA-4059-AA51-94DB215D17A5}"/>
                </a:ext>
              </a:extLst>
            </xdr:cNvPr>
            <xdr:cNvSpPr txBox="1"/>
          </xdr:nvSpPr>
          <xdr:spPr>
            <a:xfrm>
              <a:off x="9781965" y="4171950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CI</a:t>
              </a:r>
            </a:p>
          </xdr:txBody>
        </xdr:sp>
        <xdr:sp macro="" textlink="">
          <xdr:nvSpPr>
            <xdr:cNvPr id="149" name="TextBox 148">
              <a:extLst>
                <a:ext uri="{FF2B5EF4-FFF2-40B4-BE49-F238E27FC236}">
                  <a16:creationId xmlns:a16="http://schemas.microsoft.com/office/drawing/2014/main" id="{7148F218-E49A-4D43-99C1-45CEADEC99B8}"/>
                </a:ext>
              </a:extLst>
            </xdr:cNvPr>
            <xdr:cNvSpPr txBox="1"/>
          </xdr:nvSpPr>
          <xdr:spPr>
            <a:xfrm>
              <a:off x="10039140" y="5638800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CJ</a:t>
              </a:r>
            </a:p>
          </xdr:txBody>
        </xdr:sp>
        <xdr:sp macro="" textlink="">
          <xdr:nvSpPr>
            <xdr:cNvPr id="150" name="TextBox 149">
              <a:extLst>
                <a:ext uri="{FF2B5EF4-FFF2-40B4-BE49-F238E27FC236}">
                  <a16:creationId xmlns:a16="http://schemas.microsoft.com/office/drawing/2014/main" id="{BCD8F124-75A4-48FF-97CC-12CE4F1B8495}"/>
                </a:ext>
              </a:extLst>
            </xdr:cNvPr>
            <xdr:cNvSpPr txBox="1"/>
          </xdr:nvSpPr>
          <xdr:spPr>
            <a:xfrm>
              <a:off x="9362864" y="4543425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CK</a:t>
              </a:r>
            </a:p>
          </xdr:txBody>
        </xdr:sp>
        <xdr:sp macro="" textlink="">
          <xdr:nvSpPr>
            <xdr:cNvPr id="151" name="TextBox 150">
              <a:extLst>
                <a:ext uri="{FF2B5EF4-FFF2-40B4-BE49-F238E27FC236}">
                  <a16:creationId xmlns:a16="http://schemas.microsoft.com/office/drawing/2014/main" id="{EA228C34-CCAF-4124-A720-DD4E7CF04940}"/>
                </a:ext>
              </a:extLst>
            </xdr:cNvPr>
            <xdr:cNvSpPr txBox="1"/>
          </xdr:nvSpPr>
          <xdr:spPr>
            <a:xfrm>
              <a:off x="9562890" y="6115050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CJ</a:t>
              </a:r>
            </a:p>
          </xdr:txBody>
        </xdr:sp>
        <xdr:sp macro="" textlink="">
          <xdr:nvSpPr>
            <xdr:cNvPr id="152" name="TextBox 151">
              <a:extLst>
                <a:ext uri="{FF2B5EF4-FFF2-40B4-BE49-F238E27FC236}">
                  <a16:creationId xmlns:a16="http://schemas.microsoft.com/office/drawing/2014/main" id="{FD9B0D63-19EE-4520-BBED-5CC02585BCF6}"/>
                </a:ext>
              </a:extLst>
            </xdr:cNvPr>
            <xdr:cNvSpPr txBox="1"/>
          </xdr:nvSpPr>
          <xdr:spPr>
            <a:xfrm>
              <a:off x="7638840" y="6076950"/>
              <a:ext cx="34840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CH</a:t>
              </a:r>
            </a:p>
          </xdr:txBody>
        </xdr:sp>
        <xdr:sp macro="" textlink="">
          <xdr:nvSpPr>
            <xdr:cNvPr id="153" name="TextBox 152">
              <a:extLst>
                <a:ext uri="{FF2B5EF4-FFF2-40B4-BE49-F238E27FC236}">
                  <a16:creationId xmlns:a16="http://schemas.microsoft.com/office/drawing/2014/main" id="{336C1A79-A93F-4C02-A653-1C4D3E30F455}"/>
                </a:ext>
              </a:extLst>
            </xdr:cNvPr>
            <xdr:cNvSpPr txBox="1"/>
          </xdr:nvSpPr>
          <xdr:spPr>
            <a:xfrm>
              <a:off x="6089074" y="4287107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>
                  <a:solidFill>
                    <a:sysClr val="windowText" lastClr="000000"/>
                  </a:solidFill>
                </a:rPr>
                <a:t>CN</a:t>
              </a:r>
            </a:p>
          </xdr:txBody>
        </xdr:sp>
        <xdr:sp macro="" textlink="">
          <xdr:nvSpPr>
            <xdr:cNvPr id="154" name="TextBox 153">
              <a:extLst>
                <a:ext uri="{FF2B5EF4-FFF2-40B4-BE49-F238E27FC236}">
                  <a16:creationId xmlns:a16="http://schemas.microsoft.com/office/drawing/2014/main" id="{9854C846-D657-4767-9014-B8BDD192F2A1}"/>
                </a:ext>
              </a:extLst>
            </xdr:cNvPr>
            <xdr:cNvSpPr txBox="1"/>
          </xdr:nvSpPr>
          <xdr:spPr>
            <a:xfrm>
              <a:off x="6098505" y="3483300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CO</a:t>
              </a:r>
            </a:p>
          </xdr:txBody>
        </xdr:sp>
        <xdr:sp macro="" textlink="">
          <xdr:nvSpPr>
            <xdr:cNvPr id="155" name="TextBox 154">
              <a:extLst>
                <a:ext uri="{FF2B5EF4-FFF2-40B4-BE49-F238E27FC236}">
                  <a16:creationId xmlns:a16="http://schemas.microsoft.com/office/drawing/2014/main" id="{C6D24530-7FBE-42F3-B3DD-03A12DDBCD08}"/>
                </a:ext>
              </a:extLst>
            </xdr:cNvPr>
            <xdr:cNvSpPr txBox="1"/>
          </xdr:nvSpPr>
          <xdr:spPr>
            <a:xfrm>
              <a:off x="6098505" y="2357968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CP</a:t>
              </a:r>
            </a:p>
          </xdr:txBody>
        </xdr:sp>
        <xdr:sp macro="" textlink="">
          <xdr:nvSpPr>
            <xdr:cNvPr id="156" name="TextBox 155">
              <a:extLst>
                <a:ext uri="{FF2B5EF4-FFF2-40B4-BE49-F238E27FC236}">
                  <a16:creationId xmlns:a16="http://schemas.microsoft.com/office/drawing/2014/main" id="{0C2592F0-0DCE-4140-9BA6-10CAB650C578}"/>
                </a:ext>
              </a:extLst>
            </xdr:cNvPr>
            <xdr:cNvSpPr txBox="1"/>
          </xdr:nvSpPr>
          <xdr:spPr>
            <a:xfrm>
              <a:off x="6107936" y="1323066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CQ</a:t>
              </a:r>
            </a:p>
          </xdr:txBody>
        </xdr:sp>
        <xdr:sp macro="" textlink="">
          <xdr:nvSpPr>
            <xdr:cNvPr id="157" name="TextBox 156">
              <a:extLst>
                <a:ext uri="{FF2B5EF4-FFF2-40B4-BE49-F238E27FC236}">
                  <a16:creationId xmlns:a16="http://schemas.microsoft.com/office/drawing/2014/main" id="{36AE4ABA-818A-4C29-A376-1D84EC53DA69}"/>
                </a:ext>
              </a:extLst>
            </xdr:cNvPr>
            <xdr:cNvSpPr txBox="1"/>
          </xdr:nvSpPr>
          <xdr:spPr>
            <a:xfrm>
              <a:off x="6805833" y="428829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CR</a:t>
              </a:r>
            </a:p>
          </xdr:txBody>
        </xdr:sp>
        <xdr:sp macro="" textlink="">
          <xdr:nvSpPr>
            <xdr:cNvPr id="158" name="TextBox 157">
              <a:extLst>
                <a:ext uri="{FF2B5EF4-FFF2-40B4-BE49-F238E27FC236}">
                  <a16:creationId xmlns:a16="http://schemas.microsoft.com/office/drawing/2014/main" id="{E9BFD82A-B11C-4665-95DD-9A9E801EF440}"/>
                </a:ext>
              </a:extLst>
            </xdr:cNvPr>
            <xdr:cNvSpPr txBox="1"/>
          </xdr:nvSpPr>
          <xdr:spPr>
            <a:xfrm>
              <a:off x="6758677" y="1554161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CS</a:t>
              </a:r>
            </a:p>
          </xdr:txBody>
        </xdr:sp>
        <xdr:sp macro="" textlink="">
          <xdr:nvSpPr>
            <xdr:cNvPr id="159" name="TextBox 158">
              <a:extLst>
                <a:ext uri="{FF2B5EF4-FFF2-40B4-BE49-F238E27FC236}">
                  <a16:creationId xmlns:a16="http://schemas.microsoft.com/office/drawing/2014/main" id="{2B5FF85A-1E10-4BFC-919D-8568EED3A1A8}"/>
                </a:ext>
              </a:extLst>
            </xdr:cNvPr>
            <xdr:cNvSpPr txBox="1"/>
          </xdr:nvSpPr>
          <xdr:spPr>
            <a:xfrm>
              <a:off x="6777540" y="2347921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CT</a:t>
              </a:r>
            </a:p>
          </xdr:txBody>
        </xdr:sp>
        <xdr:sp macro="" textlink="">
          <xdr:nvSpPr>
            <xdr:cNvPr id="160" name="TextBox 159">
              <a:extLst>
                <a:ext uri="{FF2B5EF4-FFF2-40B4-BE49-F238E27FC236}">
                  <a16:creationId xmlns:a16="http://schemas.microsoft.com/office/drawing/2014/main" id="{9AAAAA6E-0954-4A71-981A-23B83DEDE5C2}"/>
                </a:ext>
              </a:extLst>
            </xdr:cNvPr>
            <xdr:cNvSpPr txBox="1"/>
          </xdr:nvSpPr>
          <xdr:spPr>
            <a:xfrm>
              <a:off x="6739815" y="3382824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CU</a:t>
              </a:r>
            </a:p>
          </xdr:txBody>
        </xdr:sp>
        <xdr:sp macro="" textlink="">
          <xdr:nvSpPr>
            <xdr:cNvPr id="161" name="TextBox 160">
              <a:extLst>
                <a:ext uri="{FF2B5EF4-FFF2-40B4-BE49-F238E27FC236}">
                  <a16:creationId xmlns:a16="http://schemas.microsoft.com/office/drawing/2014/main" id="{22D69648-2E16-45D1-B7D2-1B3031F32242}"/>
                </a:ext>
              </a:extLst>
            </xdr:cNvPr>
            <xdr:cNvSpPr txBox="1"/>
          </xdr:nvSpPr>
          <xdr:spPr>
            <a:xfrm>
              <a:off x="6749246" y="4307203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CV</a:t>
              </a:r>
            </a:p>
          </xdr:txBody>
        </xdr:sp>
        <xdr:sp macro="" textlink="">
          <xdr:nvSpPr>
            <xdr:cNvPr id="162" name="TextBox 161">
              <a:extLst>
                <a:ext uri="{FF2B5EF4-FFF2-40B4-BE49-F238E27FC236}">
                  <a16:creationId xmlns:a16="http://schemas.microsoft.com/office/drawing/2014/main" id="{EB7F9C28-EDCB-4535-82CD-CCA2F2A14E49}"/>
                </a:ext>
              </a:extLst>
            </xdr:cNvPr>
            <xdr:cNvSpPr txBox="1"/>
          </xdr:nvSpPr>
          <xdr:spPr>
            <a:xfrm>
              <a:off x="6824695" y="5472724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CW</a:t>
              </a:r>
            </a:p>
          </xdr:txBody>
        </xdr:sp>
        <xdr:sp macro="" textlink="">
          <xdr:nvSpPr>
            <xdr:cNvPr id="163" name="TextBox 162">
              <a:extLst>
                <a:ext uri="{FF2B5EF4-FFF2-40B4-BE49-F238E27FC236}">
                  <a16:creationId xmlns:a16="http://schemas.microsoft.com/office/drawing/2014/main" id="{8DCB044E-8F71-452E-AEA2-ED62C6EA8722}"/>
                </a:ext>
              </a:extLst>
            </xdr:cNvPr>
            <xdr:cNvSpPr txBox="1"/>
          </xdr:nvSpPr>
          <xdr:spPr>
            <a:xfrm>
              <a:off x="6248400" y="5703819"/>
              <a:ext cx="45773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CW2</a:t>
              </a:r>
            </a:p>
          </xdr:txBody>
        </xdr:sp>
        <xdr:sp macro="" textlink="">
          <xdr:nvSpPr>
            <xdr:cNvPr id="164" name="TextBox 163">
              <a:extLst>
                <a:ext uri="{FF2B5EF4-FFF2-40B4-BE49-F238E27FC236}">
                  <a16:creationId xmlns:a16="http://schemas.microsoft.com/office/drawing/2014/main" id="{53F02F0E-A0C1-4676-96B1-EC72F9A8D7F1}"/>
                </a:ext>
              </a:extLst>
            </xdr:cNvPr>
            <xdr:cNvSpPr txBox="1"/>
          </xdr:nvSpPr>
          <xdr:spPr>
            <a:xfrm>
              <a:off x="10814022" y="579543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CX</a:t>
              </a:r>
            </a:p>
          </xdr:txBody>
        </xdr:sp>
        <xdr:sp macro="" textlink="">
          <xdr:nvSpPr>
            <xdr:cNvPr id="166" name="TextBox 165">
              <a:extLst>
                <a:ext uri="{FF2B5EF4-FFF2-40B4-BE49-F238E27FC236}">
                  <a16:creationId xmlns:a16="http://schemas.microsoft.com/office/drawing/2014/main" id="{986D2871-217D-42BF-8962-2D9CA407AE46}"/>
                </a:ext>
              </a:extLst>
            </xdr:cNvPr>
            <xdr:cNvSpPr txBox="1"/>
          </xdr:nvSpPr>
          <xdr:spPr>
            <a:xfrm>
              <a:off x="10795160" y="3593823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DB</a:t>
              </a:r>
            </a:p>
          </xdr:txBody>
        </xdr:sp>
        <xdr:sp macro="" textlink="">
          <xdr:nvSpPr>
            <xdr:cNvPr id="167" name="TextBox 166">
              <a:extLst>
                <a:ext uri="{FF2B5EF4-FFF2-40B4-BE49-F238E27FC236}">
                  <a16:creationId xmlns:a16="http://schemas.microsoft.com/office/drawing/2014/main" id="{632817DC-7FD0-4424-BFE4-6728E6E4DFCE}"/>
                </a:ext>
              </a:extLst>
            </xdr:cNvPr>
            <xdr:cNvSpPr txBox="1"/>
          </xdr:nvSpPr>
          <xdr:spPr>
            <a:xfrm>
              <a:off x="10810250" y="4351412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DC</a:t>
              </a:r>
            </a:p>
          </xdr:txBody>
        </xdr:sp>
        <xdr:sp macro="" textlink="">
          <xdr:nvSpPr>
            <xdr:cNvPr id="168" name="TextBox 167">
              <a:extLst>
                <a:ext uri="{FF2B5EF4-FFF2-40B4-BE49-F238E27FC236}">
                  <a16:creationId xmlns:a16="http://schemas.microsoft.com/office/drawing/2014/main" id="{27848B2D-2A08-456E-99D5-3287EA3E6B2E}"/>
                </a:ext>
              </a:extLst>
            </xdr:cNvPr>
            <xdr:cNvSpPr txBox="1"/>
          </xdr:nvSpPr>
          <xdr:spPr>
            <a:xfrm>
              <a:off x="10814022" y="1544113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CY</a:t>
              </a:r>
            </a:p>
          </xdr:txBody>
        </xdr:sp>
        <xdr:sp macro="" textlink="">
          <xdr:nvSpPr>
            <xdr:cNvPr id="169" name="TextBox 168">
              <a:extLst>
                <a:ext uri="{FF2B5EF4-FFF2-40B4-BE49-F238E27FC236}">
                  <a16:creationId xmlns:a16="http://schemas.microsoft.com/office/drawing/2014/main" id="{D16A75F4-8ABC-4BA1-B532-741F2BF31A63}"/>
                </a:ext>
              </a:extLst>
            </xdr:cNvPr>
            <xdr:cNvSpPr txBox="1"/>
          </xdr:nvSpPr>
          <xdr:spPr>
            <a:xfrm>
              <a:off x="10795160" y="2126874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CZ</a:t>
              </a:r>
            </a:p>
          </xdr:txBody>
        </xdr:sp>
        <xdr:sp macro="" textlink="">
          <xdr:nvSpPr>
            <xdr:cNvPr id="170" name="TextBox 169">
              <a:extLst>
                <a:ext uri="{FF2B5EF4-FFF2-40B4-BE49-F238E27FC236}">
                  <a16:creationId xmlns:a16="http://schemas.microsoft.com/office/drawing/2014/main" id="{BA5A6B64-5C36-487C-BC87-6A6274E0FDB0}"/>
                </a:ext>
              </a:extLst>
            </xdr:cNvPr>
            <xdr:cNvSpPr txBox="1"/>
          </xdr:nvSpPr>
          <xdr:spPr>
            <a:xfrm>
              <a:off x="10785729" y="2779968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DA</a:t>
              </a:r>
            </a:p>
          </xdr:txBody>
        </xdr:sp>
        <xdr:sp macro="" textlink="">
          <xdr:nvSpPr>
            <xdr:cNvPr id="171" name="TextBox 170">
              <a:extLst>
                <a:ext uri="{FF2B5EF4-FFF2-40B4-BE49-F238E27FC236}">
                  <a16:creationId xmlns:a16="http://schemas.microsoft.com/office/drawing/2014/main" id="{3349E74B-553D-4811-BC52-D1D409A90C4A}"/>
                </a:ext>
              </a:extLst>
            </xdr:cNvPr>
            <xdr:cNvSpPr txBox="1"/>
          </xdr:nvSpPr>
          <xdr:spPr>
            <a:xfrm>
              <a:off x="11460991" y="1437608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DD</a:t>
              </a:r>
            </a:p>
          </xdr:txBody>
        </xdr:sp>
        <xdr:sp macro="" textlink="">
          <xdr:nvSpPr>
            <xdr:cNvPr id="172" name="TextBox 171">
              <a:extLst>
                <a:ext uri="{FF2B5EF4-FFF2-40B4-BE49-F238E27FC236}">
                  <a16:creationId xmlns:a16="http://schemas.microsoft.com/office/drawing/2014/main" id="{1A761348-FAFD-4203-9CC7-EFA9FB539EEF}"/>
                </a:ext>
              </a:extLst>
            </xdr:cNvPr>
            <xdr:cNvSpPr txBox="1"/>
          </xdr:nvSpPr>
          <xdr:spPr>
            <a:xfrm>
              <a:off x="10819681" y="6903502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DE</a:t>
              </a:r>
            </a:p>
          </xdr:txBody>
        </xdr:sp>
        <xdr:sp macro="" textlink="">
          <xdr:nvSpPr>
            <xdr:cNvPr id="174" name="TextBox 173">
              <a:extLst>
                <a:ext uri="{FF2B5EF4-FFF2-40B4-BE49-F238E27FC236}">
                  <a16:creationId xmlns:a16="http://schemas.microsoft.com/office/drawing/2014/main" id="{AEA59E58-91C9-45BF-ABDF-6F63FDEE32A2}"/>
                </a:ext>
              </a:extLst>
            </xdr:cNvPr>
            <xdr:cNvSpPr txBox="1"/>
          </xdr:nvSpPr>
          <xdr:spPr>
            <a:xfrm>
              <a:off x="11140336" y="5938933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DF</a:t>
              </a:r>
            </a:p>
          </xdr:txBody>
        </xdr:sp>
        <xdr:sp macro="" textlink="">
          <xdr:nvSpPr>
            <xdr:cNvPr id="177" name="TextBox 176">
              <a:extLst>
                <a:ext uri="{FF2B5EF4-FFF2-40B4-BE49-F238E27FC236}">
                  <a16:creationId xmlns:a16="http://schemas.microsoft.com/office/drawing/2014/main" id="{8E9E8D27-9E4A-4A15-B620-A9E53DD11CE6}"/>
                </a:ext>
              </a:extLst>
            </xdr:cNvPr>
            <xdr:cNvSpPr txBox="1"/>
          </xdr:nvSpPr>
          <xdr:spPr>
            <a:xfrm>
              <a:off x="11357250" y="7235073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DG</a:t>
              </a:r>
            </a:p>
          </xdr:txBody>
        </xdr:sp>
        <xdr:sp macro="" textlink="">
          <xdr:nvSpPr>
            <xdr:cNvPr id="178" name="TextBox 177">
              <a:extLst>
                <a:ext uri="{FF2B5EF4-FFF2-40B4-BE49-F238E27FC236}">
                  <a16:creationId xmlns:a16="http://schemas.microsoft.com/office/drawing/2014/main" id="{E2F4054D-416B-48F2-BA11-1531E9A1D9EC}"/>
                </a:ext>
              </a:extLst>
            </xdr:cNvPr>
            <xdr:cNvSpPr txBox="1"/>
          </xdr:nvSpPr>
          <xdr:spPr>
            <a:xfrm>
              <a:off x="11828802" y="5858552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DH</a:t>
              </a:r>
            </a:p>
          </xdr:txBody>
        </xdr:sp>
        <xdr:sp macro="" textlink="">
          <xdr:nvSpPr>
            <xdr:cNvPr id="179" name="TextBox 178">
              <a:extLst>
                <a:ext uri="{FF2B5EF4-FFF2-40B4-BE49-F238E27FC236}">
                  <a16:creationId xmlns:a16="http://schemas.microsoft.com/office/drawing/2014/main" id="{364A8BEE-F570-42A8-AC18-7325EDE61C26}"/>
                </a:ext>
              </a:extLst>
            </xdr:cNvPr>
            <xdr:cNvSpPr txBox="1"/>
          </xdr:nvSpPr>
          <xdr:spPr>
            <a:xfrm>
              <a:off x="11857095" y="7214978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DI</a:t>
              </a:r>
            </a:p>
          </xdr:txBody>
        </xdr:sp>
        <xdr:sp macro="" textlink="">
          <xdr:nvSpPr>
            <xdr:cNvPr id="180" name="TextBox 179">
              <a:extLst>
                <a:ext uri="{FF2B5EF4-FFF2-40B4-BE49-F238E27FC236}">
                  <a16:creationId xmlns:a16="http://schemas.microsoft.com/office/drawing/2014/main" id="{F1BFB561-FEA6-4B94-AEAA-59212BB5E7E0}"/>
                </a:ext>
              </a:extLst>
            </xdr:cNvPr>
            <xdr:cNvSpPr txBox="1"/>
          </xdr:nvSpPr>
          <xdr:spPr>
            <a:xfrm>
              <a:off x="12809629" y="5366220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DJ</a:t>
              </a:r>
            </a:p>
          </xdr:txBody>
        </xdr:sp>
        <xdr:sp macro="" textlink="">
          <xdr:nvSpPr>
            <xdr:cNvPr id="181" name="TextBox 180">
              <a:extLst>
                <a:ext uri="{FF2B5EF4-FFF2-40B4-BE49-F238E27FC236}">
                  <a16:creationId xmlns:a16="http://schemas.microsoft.com/office/drawing/2014/main" id="{CA25D022-454A-4ECD-84B4-B87E750DDD72}"/>
                </a:ext>
              </a:extLst>
            </xdr:cNvPr>
            <xdr:cNvSpPr txBox="1"/>
          </xdr:nvSpPr>
          <xdr:spPr>
            <a:xfrm>
              <a:off x="13281181" y="5366220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DK</a:t>
              </a:r>
            </a:p>
          </xdr:txBody>
        </xdr:sp>
        <xdr:sp macro="" textlink="">
          <xdr:nvSpPr>
            <xdr:cNvPr id="183" name="TextBox 182">
              <a:extLst>
                <a:ext uri="{FF2B5EF4-FFF2-40B4-BE49-F238E27FC236}">
                  <a16:creationId xmlns:a16="http://schemas.microsoft.com/office/drawing/2014/main" id="{724FE229-BECC-4AE1-8B9E-AE7A20A45D17}"/>
                </a:ext>
              </a:extLst>
            </xdr:cNvPr>
            <xdr:cNvSpPr txBox="1"/>
          </xdr:nvSpPr>
          <xdr:spPr>
            <a:xfrm>
              <a:off x="13658422" y="5758076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DL</a:t>
              </a:r>
            </a:p>
          </xdr:txBody>
        </xdr:sp>
        <xdr:sp macro="" textlink="">
          <xdr:nvSpPr>
            <xdr:cNvPr id="184" name="TextBox 183">
              <a:extLst>
                <a:ext uri="{FF2B5EF4-FFF2-40B4-BE49-F238E27FC236}">
                  <a16:creationId xmlns:a16="http://schemas.microsoft.com/office/drawing/2014/main" id="{B539F7E6-CBE8-47D9-8A97-FF592682DDBB}"/>
                </a:ext>
              </a:extLst>
            </xdr:cNvPr>
            <xdr:cNvSpPr txBox="1"/>
          </xdr:nvSpPr>
          <xdr:spPr>
            <a:xfrm>
              <a:off x="16629198" y="6029361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DM</a:t>
              </a:r>
            </a:p>
          </xdr:txBody>
        </xdr:sp>
        <xdr:sp macro="" textlink="">
          <xdr:nvSpPr>
            <xdr:cNvPr id="185" name="TextBox 184">
              <a:extLst>
                <a:ext uri="{FF2B5EF4-FFF2-40B4-BE49-F238E27FC236}">
                  <a16:creationId xmlns:a16="http://schemas.microsoft.com/office/drawing/2014/main" id="{FE9DBB90-CD2C-416D-83D3-B4B167ED2FDF}"/>
                </a:ext>
              </a:extLst>
            </xdr:cNvPr>
            <xdr:cNvSpPr txBox="1"/>
          </xdr:nvSpPr>
          <xdr:spPr>
            <a:xfrm>
              <a:off x="14959905" y="5245648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DJ</a:t>
              </a:r>
            </a:p>
          </xdr:txBody>
        </xdr:sp>
        <xdr:sp macro="" textlink="">
          <xdr:nvSpPr>
            <xdr:cNvPr id="186" name="TextBox 185">
              <a:extLst>
                <a:ext uri="{FF2B5EF4-FFF2-40B4-BE49-F238E27FC236}">
                  <a16:creationId xmlns:a16="http://schemas.microsoft.com/office/drawing/2014/main" id="{F73A573C-E163-41F1-AFDC-59689EDB905A}"/>
                </a:ext>
              </a:extLst>
            </xdr:cNvPr>
            <xdr:cNvSpPr txBox="1"/>
          </xdr:nvSpPr>
          <xdr:spPr>
            <a:xfrm>
              <a:off x="14450629" y="5336077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DK</a:t>
              </a:r>
            </a:p>
          </xdr:txBody>
        </xdr:sp>
        <xdr:sp macro="" textlink="">
          <xdr:nvSpPr>
            <xdr:cNvPr id="187" name="TextBox 186">
              <a:extLst>
                <a:ext uri="{FF2B5EF4-FFF2-40B4-BE49-F238E27FC236}">
                  <a16:creationId xmlns:a16="http://schemas.microsoft.com/office/drawing/2014/main" id="{E8AC640D-7A8B-4A6F-80D9-18536373EB7F}"/>
                </a:ext>
              </a:extLst>
            </xdr:cNvPr>
            <xdr:cNvSpPr txBox="1"/>
          </xdr:nvSpPr>
          <xdr:spPr>
            <a:xfrm>
              <a:off x="15912440" y="7204930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DN</a:t>
              </a:r>
            </a:p>
          </xdr:txBody>
        </xdr:sp>
        <xdr:sp macro="" textlink="">
          <xdr:nvSpPr>
            <xdr:cNvPr id="188" name="TextBox 187">
              <a:extLst>
                <a:ext uri="{FF2B5EF4-FFF2-40B4-BE49-F238E27FC236}">
                  <a16:creationId xmlns:a16="http://schemas.microsoft.com/office/drawing/2014/main" id="{43B32DF8-671E-4D8C-9AA4-D1B2E4C8595C}"/>
                </a:ext>
              </a:extLst>
            </xdr:cNvPr>
            <xdr:cNvSpPr txBox="1"/>
          </xdr:nvSpPr>
          <xdr:spPr>
            <a:xfrm>
              <a:off x="16412285" y="7194883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DO</a:t>
              </a:r>
            </a:p>
          </xdr:txBody>
        </xdr:sp>
        <xdr:sp macro="" textlink="">
          <xdr:nvSpPr>
            <xdr:cNvPr id="189" name="TextBox 188">
              <a:extLst>
                <a:ext uri="{FF2B5EF4-FFF2-40B4-BE49-F238E27FC236}">
                  <a16:creationId xmlns:a16="http://schemas.microsoft.com/office/drawing/2014/main" id="{33352007-69F4-42C9-AE99-8329EFB77597}"/>
                </a:ext>
              </a:extLst>
            </xdr:cNvPr>
            <xdr:cNvSpPr txBox="1"/>
          </xdr:nvSpPr>
          <xdr:spPr>
            <a:xfrm>
              <a:off x="15940733" y="5969076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DP</a:t>
              </a:r>
            </a:p>
          </xdr:txBody>
        </xdr:sp>
        <xdr:sp macro="" textlink="">
          <xdr:nvSpPr>
            <xdr:cNvPr id="190" name="TextBox 189">
              <a:extLst>
                <a:ext uri="{FF2B5EF4-FFF2-40B4-BE49-F238E27FC236}">
                  <a16:creationId xmlns:a16="http://schemas.microsoft.com/office/drawing/2014/main" id="{760AF4AC-B396-4946-8FC4-65A24D6AC75C}"/>
                </a:ext>
              </a:extLst>
            </xdr:cNvPr>
            <xdr:cNvSpPr txBox="1"/>
          </xdr:nvSpPr>
          <xdr:spPr>
            <a:xfrm>
              <a:off x="17626658" y="5377261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DQ</a:t>
              </a:r>
            </a:p>
          </xdr:txBody>
        </xdr:sp>
        <xdr:sp macro="" textlink="">
          <xdr:nvSpPr>
            <xdr:cNvPr id="191" name="TextBox 190">
              <a:extLst>
                <a:ext uri="{FF2B5EF4-FFF2-40B4-BE49-F238E27FC236}">
                  <a16:creationId xmlns:a16="http://schemas.microsoft.com/office/drawing/2014/main" id="{C08F35B3-C237-42EB-B5F3-FB18017DD9F9}"/>
                </a:ext>
              </a:extLst>
            </xdr:cNvPr>
            <xdr:cNvSpPr txBox="1"/>
          </xdr:nvSpPr>
          <xdr:spPr>
            <a:xfrm>
              <a:off x="18064808" y="5634987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DR</a:t>
              </a:r>
            </a:p>
          </xdr:txBody>
        </xdr:sp>
        <xdr:sp macro="" textlink="">
          <xdr:nvSpPr>
            <xdr:cNvPr id="192" name="TextBox 191">
              <a:extLst>
                <a:ext uri="{FF2B5EF4-FFF2-40B4-BE49-F238E27FC236}">
                  <a16:creationId xmlns:a16="http://schemas.microsoft.com/office/drawing/2014/main" id="{4757C8F1-25E2-46EB-9CFA-4B16C49EC463}"/>
                </a:ext>
              </a:extLst>
            </xdr:cNvPr>
            <xdr:cNvSpPr txBox="1"/>
          </xdr:nvSpPr>
          <xdr:spPr>
            <a:xfrm>
              <a:off x="19045883" y="5444079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DR</a:t>
              </a:r>
            </a:p>
          </xdr:txBody>
        </xdr:sp>
        <xdr:sp macro="" textlink="">
          <xdr:nvSpPr>
            <xdr:cNvPr id="193" name="TextBox 192">
              <a:extLst>
                <a:ext uri="{FF2B5EF4-FFF2-40B4-BE49-F238E27FC236}">
                  <a16:creationId xmlns:a16="http://schemas.microsoft.com/office/drawing/2014/main" id="{E2CEB8E8-4AD0-4010-B44A-71AFA7E86509}"/>
                </a:ext>
              </a:extLst>
            </xdr:cNvPr>
            <xdr:cNvSpPr txBox="1"/>
          </xdr:nvSpPr>
          <xdr:spPr>
            <a:xfrm>
              <a:off x="19522133" y="5539533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DS</a:t>
              </a:r>
            </a:p>
          </xdr:txBody>
        </xdr:sp>
        <xdr:sp macro="" textlink="">
          <xdr:nvSpPr>
            <xdr:cNvPr id="194" name="TextBox 193">
              <a:extLst>
                <a:ext uri="{FF2B5EF4-FFF2-40B4-BE49-F238E27FC236}">
                  <a16:creationId xmlns:a16="http://schemas.microsoft.com/office/drawing/2014/main" id="{C69383AF-D96F-414C-91E5-633CB090FE97}"/>
                </a:ext>
              </a:extLst>
            </xdr:cNvPr>
            <xdr:cNvSpPr txBox="1"/>
          </xdr:nvSpPr>
          <xdr:spPr>
            <a:xfrm>
              <a:off x="21312833" y="5577714"/>
              <a:ext cx="381289" cy="266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EE</a:t>
              </a:r>
            </a:p>
          </xdr:txBody>
        </xdr:sp>
        <xdr:sp macro="" textlink="">
          <xdr:nvSpPr>
            <xdr:cNvPr id="195" name="TextBox 194">
              <a:extLst>
                <a:ext uri="{FF2B5EF4-FFF2-40B4-BE49-F238E27FC236}">
                  <a16:creationId xmlns:a16="http://schemas.microsoft.com/office/drawing/2014/main" id="{D1BCBE7B-A0FD-45AF-A4C6-BBC2031C41E8}"/>
                </a:ext>
              </a:extLst>
            </xdr:cNvPr>
            <xdr:cNvSpPr txBox="1"/>
          </xdr:nvSpPr>
          <xdr:spPr>
            <a:xfrm>
              <a:off x="19341158" y="4279539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DT</a:t>
              </a:r>
            </a:p>
          </xdr:txBody>
        </xdr:sp>
        <xdr:sp macro="" textlink="">
          <xdr:nvSpPr>
            <xdr:cNvPr id="196" name="TextBox 195">
              <a:extLst>
                <a:ext uri="{FF2B5EF4-FFF2-40B4-BE49-F238E27FC236}">
                  <a16:creationId xmlns:a16="http://schemas.microsoft.com/office/drawing/2014/main" id="{43D95004-1819-4765-9C53-C5A9415B391D}"/>
                </a:ext>
              </a:extLst>
            </xdr:cNvPr>
            <xdr:cNvSpPr txBox="1"/>
          </xdr:nvSpPr>
          <xdr:spPr>
            <a:xfrm>
              <a:off x="19350683" y="3286818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DU</a:t>
              </a:r>
            </a:p>
          </xdr:txBody>
        </xdr:sp>
        <xdr:sp macro="" textlink="">
          <xdr:nvSpPr>
            <xdr:cNvPr id="197" name="TextBox 196">
              <a:extLst>
                <a:ext uri="{FF2B5EF4-FFF2-40B4-BE49-F238E27FC236}">
                  <a16:creationId xmlns:a16="http://schemas.microsoft.com/office/drawing/2014/main" id="{AAB62D94-F71B-49AD-BFD4-44548103B55D}"/>
                </a:ext>
              </a:extLst>
            </xdr:cNvPr>
            <xdr:cNvSpPr txBox="1"/>
          </xdr:nvSpPr>
          <xdr:spPr>
            <a:xfrm>
              <a:off x="19331633" y="2141369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DV</a:t>
              </a:r>
            </a:p>
          </xdr:txBody>
        </xdr:sp>
        <xdr:sp macro="" textlink="">
          <xdr:nvSpPr>
            <xdr:cNvPr id="198" name="TextBox 197">
              <a:extLst>
                <a:ext uri="{FF2B5EF4-FFF2-40B4-BE49-F238E27FC236}">
                  <a16:creationId xmlns:a16="http://schemas.microsoft.com/office/drawing/2014/main" id="{F58E9E79-2959-409E-A20F-87CE30B4EE46}"/>
                </a:ext>
              </a:extLst>
            </xdr:cNvPr>
            <xdr:cNvSpPr txBox="1"/>
          </xdr:nvSpPr>
          <xdr:spPr>
            <a:xfrm>
              <a:off x="19341158" y="833649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00"/>
                <a:t>DW</a:t>
              </a:r>
            </a:p>
          </xdr:txBody>
        </xdr:sp>
        <xdr:sp macro="" textlink="">
          <xdr:nvSpPr>
            <xdr:cNvPr id="199" name="TextBox 198">
              <a:extLst>
                <a:ext uri="{FF2B5EF4-FFF2-40B4-BE49-F238E27FC236}">
                  <a16:creationId xmlns:a16="http://schemas.microsoft.com/office/drawing/2014/main" id="{B4A7EAC5-F0CE-4FC4-9657-25C3DF90D9C4}"/>
                </a:ext>
              </a:extLst>
            </xdr:cNvPr>
            <xdr:cNvSpPr txBox="1"/>
          </xdr:nvSpPr>
          <xdr:spPr>
            <a:xfrm>
              <a:off x="20017433" y="5052717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DX</a:t>
              </a:r>
            </a:p>
          </xdr:txBody>
        </xdr:sp>
        <xdr:sp macro="" textlink="">
          <xdr:nvSpPr>
            <xdr:cNvPr id="200" name="TextBox 199">
              <a:extLst>
                <a:ext uri="{FF2B5EF4-FFF2-40B4-BE49-F238E27FC236}">
                  <a16:creationId xmlns:a16="http://schemas.microsoft.com/office/drawing/2014/main" id="{FC3B47B3-45DD-4981-90D6-1805EC7EF0AA}"/>
                </a:ext>
              </a:extLst>
            </xdr:cNvPr>
            <xdr:cNvSpPr txBox="1"/>
          </xdr:nvSpPr>
          <xdr:spPr>
            <a:xfrm>
              <a:off x="20017433" y="4346357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DY</a:t>
              </a:r>
            </a:p>
          </xdr:txBody>
        </xdr:sp>
        <xdr:sp macro="" textlink="">
          <xdr:nvSpPr>
            <xdr:cNvPr id="201" name="TextBox 200">
              <a:extLst>
                <a:ext uri="{FF2B5EF4-FFF2-40B4-BE49-F238E27FC236}">
                  <a16:creationId xmlns:a16="http://schemas.microsoft.com/office/drawing/2014/main" id="{8F711925-067F-421F-A3AB-797FB99FDA38}"/>
                </a:ext>
              </a:extLst>
            </xdr:cNvPr>
            <xdr:cNvSpPr txBox="1"/>
          </xdr:nvSpPr>
          <xdr:spPr>
            <a:xfrm>
              <a:off x="20017433" y="3620907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DZ</a:t>
              </a:r>
            </a:p>
          </xdr:txBody>
        </xdr:sp>
        <xdr:sp macro="" textlink="">
          <xdr:nvSpPr>
            <xdr:cNvPr id="202" name="TextBox 201">
              <a:extLst>
                <a:ext uri="{FF2B5EF4-FFF2-40B4-BE49-F238E27FC236}">
                  <a16:creationId xmlns:a16="http://schemas.microsoft.com/office/drawing/2014/main" id="{35FAB0E7-AD35-4E36-937C-784B3AA92862}"/>
                </a:ext>
              </a:extLst>
            </xdr:cNvPr>
            <xdr:cNvSpPr txBox="1"/>
          </xdr:nvSpPr>
          <xdr:spPr>
            <a:xfrm>
              <a:off x="20026958" y="3000455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EA</a:t>
              </a:r>
            </a:p>
          </xdr:txBody>
        </xdr:sp>
        <xdr:sp macro="" textlink="">
          <xdr:nvSpPr>
            <xdr:cNvPr id="203" name="TextBox 202">
              <a:extLst>
                <a:ext uri="{FF2B5EF4-FFF2-40B4-BE49-F238E27FC236}">
                  <a16:creationId xmlns:a16="http://schemas.microsoft.com/office/drawing/2014/main" id="{7BC266E5-F57E-46E6-9EAF-4B696D0BF362}"/>
                </a:ext>
              </a:extLst>
            </xdr:cNvPr>
            <xdr:cNvSpPr txBox="1"/>
          </xdr:nvSpPr>
          <xdr:spPr>
            <a:xfrm>
              <a:off x="19979333" y="929103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EB</a:t>
              </a:r>
            </a:p>
          </xdr:txBody>
        </xdr:sp>
        <xdr:sp macro="" textlink="">
          <xdr:nvSpPr>
            <xdr:cNvPr id="204" name="TextBox 203">
              <a:extLst>
                <a:ext uri="{FF2B5EF4-FFF2-40B4-BE49-F238E27FC236}">
                  <a16:creationId xmlns:a16="http://schemas.microsoft.com/office/drawing/2014/main" id="{64B057C0-FA8A-435D-A6C7-83093545D409}"/>
                </a:ext>
              </a:extLst>
            </xdr:cNvPr>
            <xdr:cNvSpPr txBox="1"/>
          </xdr:nvSpPr>
          <xdr:spPr>
            <a:xfrm>
              <a:off x="20474633" y="890921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EC</a:t>
              </a:r>
            </a:p>
          </xdr:txBody>
        </xdr:sp>
        <xdr:sp macro="" textlink="">
          <xdr:nvSpPr>
            <xdr:cNvPr id="205" name="TextBox 204">
              <a:extLst>
                <a:ext uri="{FF2B5EF4-FFF2-40B4-BE49-F238E27FC236}">
                  <a16:creationId xmlns:a16="http://schemas.microsoft.com/office/drawing/2014/main" id="{EE8C07A2-42D5-448A-BACF-24462B589309}"/>
                </a:ext>
              </a:extLst>
            </xdr:cNvPr>
            <xdr:cNvSpPr txBox="1"/>
          </xdr:nvSpPr>
          <xdr:spPr>
            <a:xfrm>
              <a:off x="20322233" y="1940916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ED</a:t>
              </a:r>
            </a:p>
          </xdr:txBody>
        </xdr:sp>
        <xdr:sp macro="" textlink="">
          <xdr:nvSpPr>
            <xdr:cNvPr id="222" name="TextBox 221">
              <a:extLst>
                <a:ext uri="{FF2B5EF4-FFF2-40B4-BE49-F238E27FC236}">
                  <a16:creationId xmlns:a16="http://schemas.microsoft.com/office/drawing/2014/main" id="{26DE64C6-B7CC-4E05-A21B-88CAB9D1F356}"/>
                </a:ext>
              </a:extLst>
            </xdr:cNvPr>
            <xdr:cNvSpPr txBox="1"/>
          </xdr:nvSpPr>
          <xdr:spPr>
            <a:xfrm>
              <a:off x="1752311" y="445717"/>
              <a:ext cx="4193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900"/>
                <a:t>BW1</a:t>
              </a:r>
            </a:p>
          </xdr:txBody>
        </xdr:sp>
        <xdr:sp macro="" textlink="">
          <xdr:nvSpPr>
            <xdr:cNvPr id="223" name="TextBox 222">
              <a:extLst>
                <a:ext uri="{FF2B5EF4-FFF2-40B4-BE49-F238E27FC236}">
                  <a16:creationId xmlns:a16="http://schemas.microsoft.com/office/drawing/2014/main" id="{4BA892B0-A4DB-4050-B2D1-D8B1A5CCD89E}"/>
                </a:ext>
              </a:extLst>
            </xdr:cNvPr>
            <xdr:cNvSpPr txBox="1"/>
          </xdr:nvSpPr>
          <xdr:spPr>
            <a:xfrm>
              <a:off x="2266661" y="4688035"/>
              <a:ext cx="409864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CB2</a:t>
              </a:r>
            </a:p>
          </xdr:txBody>
        </xdr:sp>
        <xdr:sp macro="" textlink="">
          <xdr:nvSpPr>
            <xdr:cNvPr id="224" name="TextBox 223">
              <a:extLst>
                <a:ext uri="{FF2B5EF4-FFF2-40B4-BE49-F238E27FC236}">
                  <a16:creationId xmlns:a16="http://schemas.microsoft.com/office/drawing/2014/main" id="{50A880CE-FCB9-4919-9BE5-76840D7F6D00}"/>
                </a:ext>
              </a:extLst>
            </xdr:cNvPr>
            <xdr:cNvSpPr txBox="1"/>
          </xdr:nvSpPr>
          <xdr:spPr>
            <a:xfrm>
              <a:off x="6191251" y="428829"/>
              <a:ext cx="405322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CR2</a:t>
              </a:r>
            </a:p>
          </xdr:txBody>
        </xdr:sp>
        <xdr:sp macro="" textlink="">
          <xdr:nvSpPr>
            <xdr:cNvPr id="225" name="TextBox 224">
              <a:extLst>
                <a:ext uri="{FF2B5EF4-FFF2-40B4-BE49-F238E27FC236}">
                  <a16:creationId xmlns:a16="http://schemas.microsoft.com/office/drawing/2014/main" id="{FB197BCB-92FB-4771-A027-BD83A72C7FBC}"/>
                </a:ext>
              </a:extLst>
            </xdr:cNvPr>
            <xdr:cNvSpPr txBox="1"/>
          </xdr:nvSpPr>
          <xdr:spPr>
            <a:xfrm>
              <a:off x="13066770" y="7300887"/>
              <a:ext cx="381289" cy="266700"/>
            </a:xfrm>
            <a:prstGeom prst="rect">
              <a:avLst/>
            </a:prstGeom>
            <a:solidFill>
              <a:srgbClr val="FF00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DI2</a:t>
              </a:r>
            </a:p>
          </xdr:txBody>
        </xdr:sp>
        <xdr:sp macro="" textlink="">
          <xdr:nvSpPr>
            <xdr:cNvPr id="226" name="TextBox 225">
              <a:extLst>
                <a:ext uri="{FF2B5EF4-FFF2-40B4-BE49-F238E27FC236}">
                  <a16:creationId xmlns:a16="http://schemas.microsoft.com/office/drawing/2014/main" id="{5ED0F0B2-475B-4CEC-BECD-8B3E8097CDE1}"/>
                </a:ext>
              </a:extLst>
            </xdr:cNvPr>
            <xdr:cNvSpPr txBox="1"/>
          </xdr:nvSpPr>
          <xdr:spPr>
            <a:xfrm>
              <a:off x="14647920" y="7300887"/>
              <a:ext cx="381289" cy="266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DI2</a:t>
              </a:r>
            </a:p>
          </xdr:txBody>
        </xdr:sp>
        <xdr:sp macro="" textlink="">
          <xdr:nvSpPr>
            <xdr:cNvPr id="227" name="TextBox 226">
              <a:extLst>
                <a:ext uri="{FF2B5EF4-FFF2-40B4-BE49-F238E27FC236}">
                  <a16:creationId xmlns:a16="http://schemas.microsoft.com/office/drawing/2014/main" id="{3A4F5686-6E4C-45BE-A350-77334E0E53AF}"/>
                </a:ext>
              </a:extLst>
            </xdr:cNvPr>
            <xdr:cNvSpPr txBox="1"/>
          </xdr:nvSpPr>
          <xdr:spPr>
            <a:xfrm>
              <a:off x="17753070" y="7300887"/>
              <a:ext cx="381289" cy="2667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100"/>
                <a:t>DI2</a:t>
              </a:r>
            </a:p>
          </xdr:txBody>
        </xdr:sp>
        <xdr:sp macro="" textlink="">
          <xdr:nvSpPr>
            <xdr:cNvPr id="228" name="TextBox 227">
              <a:extLst>
                <a:ext uri="{FF2B5EF4-FFF2-40B4-BE49-F238E27FC236}">
                  <a16:creationId xmlns:a16="http://schemas.microsoft.com/office/drawing/2014/main" id="{27E75777-269E-4E6B-9E73-7129CBDD6ED9}"/>
                </a:ext>
              </a:extLst>
            </xdr:cNvPr>
            <xdr:cNvSpPr txBox="1"/>
          </xdr:nvSpPr>
          <xdr:spPr>
            <a:xfrm>
              <a:off x="21322358" y="871831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EF1</a:t>
              </a:r>
            </a:p>
          </xdr:txBody>
        </xdr:sp>
        <xdr:sp macro="" textlink="">
          <xdr:nvSpPr>
            <xdr:cNvPr id="229" name="TextBox 228">
              <a:extLst>
                <a:ext uri="{FF2B5EF4-FFF2-40B4-BE49-F238E27FC236}">
                  <a16:creationId xmlns:a16="http://schemas.microsoft.com/office/drawing/2014/main" id="{741BBA43-F79A-4348-BFF6-21CC8E953F12}"/>
                </a:ext>
              </a:extLst>
            </xdr:cNvPr>
            <xdr:cNvSpPr txBox="1"/>
          </xdr:nvSpPr>
          <xdr:spPr>
            <a:xfrm>
              <a:off x="21655733" y="575923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EF2</a:t>
              </a:r>
            </a:p>
          </xdr:txBody>
        </xdr:sp>
        <xdr:sp macro="" textlink="">
          <xdr:nvSpPr>
            <xdr:cNvPr id="230" name="TextBox 229">
              <a:extLst>
                <a:ext uri="{FF2B5EF4-FFF2-40B4-BE49-F238E27FC236}">
                  <a16:creationId xmlns:a16="http://schemas.microsoft.com/office/drawing/2014/main" id="{65F2A381-D794-4118-A3E8-05D45481D88B}"/>
                </a:ext>
              </a:extLst>
            </xdr:cNvPr>
            <xdr:cNvSpPr txBox="1"/>
          </xdr:nvSpPr>
          <xdr:spPr>
            <a:xfrm>
              <a:off x="22179608" y="1091375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EF</a:t>
              </a:r>
            </a:p>
          </xdr:txBody>
        </xdr:sp>
        <xdr:sp macro="" textlink="">
          <xdr:nvSpPr>
            <xdr:cNvPr id="233" name="TextBox 232">
              <a:extLst>
                <a:ext uri="{FF2B5EF4-FFF2-40B4-BE49-F238E27FC236}">
                  <a16:creationId xmlns:a16="http://schemas.microsoft.com/office/drawing/2014/main" id="{194BC251-4732-41EB-8CD4-1B55482CA63B}"/>
                </a:ext>
              </a:extLst>
            </xdr:cNvPr>
            <xdr:cNvSpPr txBox="1"/>
          </xdr:nvSpPr>
          <xdr:spPr>
            <a:xfrm>
              <a:off x="23332133" y="595014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EF</a:t>
              </a:r>
            </a:p>
          </xdr:txBody>
        </xdr:sp>
        <xdr:sp macro="" textlink="">
          <xdr:nvSpPr>
            <xdr:cNvPr id="234" name="TextBox 233">
              <a:extLst>
                <a:ext uri="{FF2B5EF4-FFF2-40B4-BE49-F238E27FC236}">
                  <a16:creationId xmlns:a16="http://schemas.microsoft.com/office/drawing/2014/main" id="{79200D7E-1300-4B7A-B5A4-02618F7E873D}"/>
                </a:ext>
              </a:extLst>
            </xdr:cNvPr>
            <xdr:cNvSpPr txBox="1"/>
          </xdr:nvSpPr>
          <xdr:spPr>
            <a:xfrm>
              <a:off x="23846483" y="1100920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EF2</a:t>
              </a:r>
            </a:p>
          </xdr:txBody>
        </xdr:sp>
        <xdr:sp macro="" textlink="">
          <xdr:nvSpPr>
            <xdr:cNvPr id="235" name="TextBox 234">
              <a:extLst>
                <a:ext uri="{FF2B5EF4-FFF2-40B4-BE49-F238E27FC236}">
                  <a16:creationId xmlns:a16="http://schemas.microsoft.com/office/drawing/2014/main" id="{FB2D0821-4DB7-4962-A3FF-136FCD0240E4}"/>
                </a:ext>
              </a:extLst>
            </xdr:cNvPr>
            <xdr:cNvSpPr txBox="1"/>
          </xdr:nvSpPr>
          <xdr:spPr>
            <a:xfrm>
              <a:off x="24189383" y="680922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EF1</a:t>
              </a:r>
            </a:p>
          </xdr:txBody>
        </xdr:sp>
        <xdr:sp macro="" textlink="">
          <xdr:nvSpPr>
            <xdr:cNvPr id="236" name="TextBox 235">
              <a:extLst>
                <a:ext uri="{FF2B5EF4-FFF2-40B4-BE49-F238E27FC236}">
                  <a16:creationId xmlns:a16="http://schemas.microsoft.com/office/drawing/2014/main" id="{58DC3832-4FCD-4F6C-8B87-E514E20B331B}"/>
                </a:ext>
              </a:extLst>
            </xdr:cNvPr>
            <xdr:cNvSpPr txBox="1"/>
          </xdr:nvSpPr>
          <xdr:spPr>
            <a:xfrm>
              <a:off x="24684683" y="1120011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EF</a:t>
              </a:r>
            </a:p>
          </xdr:txBody>
        </xdr:sp>
        <xdr:sp macro="" textlink="">
          <xdr:nvSpPr>
            <xdr:cNvPr id="237" name="TextBox 236">
              <a:extLst>
                <a:ext uri="{FF2B5EF4-FFF2-40B4-BE49-F238E27FC236}">
                  <a16:creationId xmlns:a16="http://schemas.microsoft.com/office/drawing/2014/main" id="{F96C6E98-5DAD-4575-B712-5F0C4D63DA11}"/>
                </a:ext>
              </a:extLst>
            </xdr:cNvPr>
            <xdr:cNvSpPr txBox="1"/>
          </xdr:nvSpPr>
          <xdr:spPr>
            <a:xfrm>
              <a:off x="25008533" y="680922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EF</a:t>
              </a:r>
            </a:p>
          </xdr:txBody>
        </xdr:sp>
        <xdr:sp macro="" textlink="">
          <xdr:nvSpPr>
            <xdr:cNvPr id="238" name="TextBox 237">
              <a:extLst>
                <a:ext uri="{FF2B5EF4-FFF2-40B4-BE49-F238E27FC236}">
                  <a16:creationId xmlns:a16="http://schemas.microsoft.com/office/drawing/2014/main" id="{9158500E-29C9-48EF-9742-4EA1270E6A1D}"/>
                </a:ext>
              </a:extLst>
            </xdr:cNvPr>
            <xdr:cNvSpPr txBox="1"/>
          </xdr:nvSpPr>
          <xdr:spPr>
            <a:xfrm>
              <a:off x="22512983" y="2160430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EG</a:t>
              </a:r>
            </a:p>
          </xdr:txBody>
        </xdr:sp>
        <xdr:sp macro="" textlink="">
          <xdr:nvSpPr>
            <xdr:cNvPr id="239" name="TextBox 238">
              <a:extLst>
                <a:ext uri="{FF2B5EF4-FFF2-40B4-BE49-F238E27FC236}">
                  <a16:creationId xmlns:a16="http://schemas.microsoft.com/office/drawing/2014/main" id="{CD856AA0-BF76-4A7F-9347-B35942D19406}"/>
                </a:ext>
              </a:extLst>
            </xdr:cNvPr>
            <xdr:cNvSpPr txBox="1"/>
          </xdr:nvSpPr>
          <xdr:spPr>
            <a:xfrm>
              <a:off x="22989233" y="2609065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EG</a:t>
              </a:r>
            </a:p>
          </xdr:txBody>
        </xdr:sp>
        <xdr:sp macro="" textlink="">
          <xdr:nvSpPr>
            <xdr:cNvPr id="240" name="TextBox 239">
              <a:extLst>
                <a:ext uri="{FF2B5EF4-FFF2-40B4-BE49-F238E27FC236}">
                  <a16:creationId xmlns:a16="http://schemas.microsoft.com/office/drawing/2014/main" id="{BE59A793-71EC-4AC9-8709-D0C3E889B0D7}"/>
                </a:ext>
              </a:extLst>
            </xdr:cNvPr>
            <xdr:cNvSpPr txBox="1"/>
          </xdr:nvSpPr>
          <xdr:spPr>
            <a:xfrm>
              <a:off x="22512983" y="633195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EG</a:t>
              </a:r>
            </a:p>
          </xdr:txBody>
        </xdr:sp>
        <xdr:sp macro="" textlink="">
          <xdr:nvSpPr>
            <xdr:cNvPr id="241" name="TextBox 240">
              <a:extLst>
                <a:ext uri="{FF2B5EF4-FFF2-40B4-BE49-F238E27FC236}">
                  <a16:creationId xmlns:a16="http://schemas.microsoft.com/office/drawing/2014/main" id="{4E8B1359-272B-455D-808E-937E94A35E86}"/>
                </a:ext>
              </a:extLst>
            </xdr:cNvPr>
            <xdr:cNvSpPr txBox="1"/>
          </xdr:nvSpPr>
          <xdr:spPr>
            <a:xfrm>
              <a:off x="22989233" y="1041639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EG</a:t>
              </a:r>
            </a:p>
          </xdr:txBody>
        </xdr:sp>
        <xdr:sp macro="" textlink="">
          <xdr:nvSpPr>
            <xdr:cNvPr id="242" name="TextBox 241">
              <a:extLst>
                <a:ext uri="{FF2B5EF4-FFF2-40B4-BE49-F238E27FC236}">
                  <a16:creationId xmlns:a16="http://schemas.microsoft.com/office/drawing/2014/main" id="{EDBBEEA7-64B1-4820-8515-D60954C015A8}"/>
                </a:ext>
              </a:extLst>
            </xdr:cNvPr>
            <xdr:cNvSpPr txBox="1"/>
          </xdr:nvSpPr>
          <xdr:spPr>
            <a:xfrm>
              <a:off x="26465526" y="1609724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EH</a:t>
              </a:r>
            </a:p>
          </xdr:txBody>
        </xdr:sp>
        <xdr:sp macro="" textlink="">
          <xdr:nvSpPr>
            <xdr:cNvPr id="243" name="TextBox 242">
              <a:extLst>
                <a:ext uri="{FF2B5EF4-FFF2-40B4-BE49-F238E27FC236}">
                  <a16:creationId xmlns:a16="http://schemas.microsoft.com/office/drawing/2014/main" id="{1CB3FD1B-6FC5-4137-8C1B-ADDBB290D894}"/>
                </a:ext>
              </a:extLst>
            </xdr:cNvPr>
            <xdr:cNvSpPr txBox="1"/>
          </xdr:nvSpPr>
          <xdr:spPr>
            <a:xfrm>
              <a:off x="26938433" y="1145734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EI</a:t>
              </a:r>
            </a:p>
          </xdr:txBody>
        </xdr:sp>
        <xdr:sp macro="" textlink="">
          <xdr:nvSpPr>
            <xdr:cNvPr id="244" name="TextBox 243">
              <a:extLst>
                <a:ext uri="{FF2B5EF4-FFF2-40B4-BE49-F238E27FC236}">
                  <a16:creationId xmlns:a16="http://schemas.microsoft.com/office/drawing/2014/main" id="{DCF54709-FD81-44C3-8F71-DAF7F5C934A0}"/>
                </a:ext>
              </a:extLst>
            </xdr:cNvPr>
            <xdr:cNvSpPr txBox="1"/>
          </xdr:nvSpPr>
          <xdr:spPr>
            <a:xfrm>
              <a:off x="25636142" y="2606573"/>
              <a:ext cx="381289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EJ</a:t>
              </a:r>
            </a:p>
          </xdr:txBody>
        </xdr:sp>
        <xdr:sp macro="" textlink="">
          <xdr:nvSpPr>
            <xdr:cNvPr id="245" name="TextBox 244">
              <a:extLst>
                <a:ext uri="{FF2B5EF4-FFF2-40B4-BE49-F238E27FC236}">
                  <a16:creationId xmlns:a16="http://schemas.microsoft.com/office/drawing/2014/main" id="{31263D58-5112-4BC3-B212-82A72677DEFA}"/>
                </a:ext>
              </a:extLst>
            </xdr:cNvPr>
            <xdr:cNvSpPr txBox="1"/>
          </xdr:nvSpPr>
          <xdr:spPr>
            <a:xfrm>
              <a:off x="25684126" y="4324719"/>
              <a:ext cx="333305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EK</a:t>
              </a:r>
            </a:p>
          </xdr:txBody>
        </xdr:sp>
        <xdr:sp macro="" textlink="">
          <xdr:nvSpPr>
            <xdr:cNvPr id="246" name="TextBox 245">
              <a:extLst>
                <a:ext uri="{FF2B5EF4-FFF2-40B4-BE49-F238E27FC236}">
                  <a16:creationId xmlns:a16="http://schemas.microsoft.com/office/drawing/2014/main" id="{FE6D599C-13B2-4677-9701-6121C5E8CE17}"/>
                </a:ext>
              </a:extLst>
            </xdr:cNvPr>
            <xdr:cNvSpPr txBox="1"/>
          </xdr:nvSpPr>
          <xdr:spPr>
            <a:xfrm>
              <a:off x="25660591" y="5038537"/>
              <a:ext cx="333305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EL</a:t>
              </a:r>
            </a:p>
          </xdr:txBody>
        </xdr:sp>
        <xdr:sp macro="" textlink="">
          <xdr:nvSpPr>
            <xdr:cNvPr id="247" name="TextBox 246">
              <a:extLst>
                <a:ext uri="{FF2B5EF4-FFF2-40B4-BE49-F238E27FC236}">
                  <a16:creationId xmlns:a16="http://schemas.microsoft.com/office/drawing/2014/main" id="{CBA33E7F-9A24-4505-87CB-405E35A2D998}"/>
                </a:ext>
              </a:extLst>
            </xdr:cNvPr>
            <xdr:cNvSpPr txBox="1"/>
          </xdr:nvSpPr>
          <xdr:spPr>
            <a:xfrm>
              <a:off x="26107762" y="5055138"/>
              <a:ext cx="37248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EM</a:t>
              </a:r>
            </a:p>
          </xdr:txBody>
        </xdr:sp>
        <xdr:sp macro="" textlink="">
          <xdr:nvSpPr>
            <xdr:cNvPr id="248" name="TextBox 247">
              <a:extLst>
                <a:ext uri="{FF2B5EF4-FFF2-40B4-BE49-F238E27FC236}">
                  <a16:creationId xmlns:a16="http://schemas.microsoft.com/office/drawing/2014/main" id="{7DF9042E-D346-4780-94B0-8B61E22B7F23}"/>
                </a:ext>
              </a:extLst>
            </xdr:cNvPr>
            <xdr:cNvSpPr txBox="1"/>
          </xdr:nvSpPr>
          <xdr:spPr>
            <a:xfrm>
              <a:off x="26350960" y="2490371"/>
              <a:ext cx="37248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EN</a:t>
              </a:r>
            </a:p>
          </xdr:txBody>
        </xdr:sp>
        <xdr:sp macro="" textlink="">
          <xdr:nvSpPr>
            <xdr:cNvPr id="249" name="TextBox 248">
              <a:extLst>
                <a:ext uri="{FF2B5EF4-FFF2-40B4-BE49-F238E27FC236}">
                  <a16:creationId xmlns:a16="http://schemas.microsoft.com/office/drawing/2014/main" id="{587B4029-5B4E-4FF6-82C8-55EDD84133E0}"/>
                </a:ext>
              </a:extLst>
            </xdr:cNvPr>
            <xdr:cNvSpPr txBox="1"/>
          </xdr:nvSpPr>
          <xdr:spPr>
            <a:xfrm>
              <a:off x="26350960" y="3942910"/>
              <a:ext cx="37248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EO</a:t>
              </a:r>
            </a:p>
          </xdr:txBody>
        </xdr:sp>
        <xdr:sp macro="" textlink="">
          <xdr:nvSpPr>
            <xdr:cNvPr id="250" name="TextBox 249">
              <a:extLst>
                <a:ext uri="{FF2B5EF4-FFF2-40B4-BE49-F238E27FC236}">
                  <a16:creationId xmlns:a16="http://schemas.microsoft.com/office/drawing/2014/main" id="{7F431583-7521-4EA3-A9B3-9EE23448A31A}"/>
                </a:ext>
              </a:extLst>
            </xdr:cNvPr>
            <xdr:cNvSpPr txBox="1"/>
          </xdr:nvSpPr>
          <xdr:spPr>
            <a:xfrm>
              <a:off x="25880253" y="5578052"/>
              <a:ext cx="37248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EP</a:t>
              </a:r>
            </a:p>
          </xdr:txBody>
        </xdr:sp>
        <xdr:sp macro="" textlink="">
          <xdr:nvSpPr>
            <xdr:cNvPr id="251" name="TextBox 250">
              <a:extLst>
                <a:ext uri="{FF2B5EF4-FFF2-40B4-BE49-F238E27FC236}">
                  <a16:creationId xmlns:a16="http://schemas.microsoft.com/office/drawing/2014/main" id="{FBD5207B-A8C8-472A-A6A4-E64CCAD444FB}"/>
                </a:ext>
              </a:extLst>
            </xdr:cNvPr>
            <xdr:cNvSpPr txBox="1"/>
          </xdr:nvSpPr>
          <xdr:spPr>
            <a:xfrm>
              <a:off x="26335270" y="5578052"/>
              <a:ext cx="37248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EQ</a:t>
              </a:r>
            </a:p>
          </xdr:txBody>
        </xdr:sp>
        <xdr:sp macro="" textlink="">
          <xdr:nvSpPr>
            <xdr:cNvPr id="252" name="TextBox 251">
              <a:extLst>
                <a:ext uri="{FF2B5EF4-FFF2-40B4-BE49-F238E27FC236}">
                  <a16:creationId xmlns:a16="http://schemas.microsoft.com/office/drawing/2014/main" id="{89F7C79A-BAAF-4DCF-A33B-77CA9FFCA3E9}"/>
                </a:ext>
              </a:extLst>
            </xdr:cNvPr>
            <xdr:cNvSpPr txBox="1"/>
          </xdr:nvSpPr>
          <xdr:spPr>
            <a:xfrm>
              <a:off x="26813822" y="5320746"/>
              <a:ext cx="37248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ER</a:t>
              </a:r>
            </a:p>
          </xdr:txBody>
        </xdr:sp>
        <xdr:sp macro="" textlink="">
          <xdr:nvSpPr>
            <xdr:cNvPr id="253" name="TextBox 252">
              <a:extLst>
                <a:ext uri="{FF2B5EF4-FFF2-40B4-BE49-F238E27FC236}">
                  <a16:creationId xmlns:a16="http://schemas.microsoft.com/office/drawing/2014/main" id="{CBA8FC86-2603-4BD0-9481-44A673CD00C2}"/>
                </a:ext>
              </a:extLst>
            </xdr:cNvPr>
            <xdr:cNvSpPr txBox="1"/>
          </xdr:nvSpPr>
          <xdr:spPr>
            <a:xfrm>
              <a:off x="27284529" y="5254343"/>
              <a:ext cx="37248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ER</a:t>
              </a:r>
            </a:p>
          </xdr:txBody>
        </xdr:sp>
        <xdr:sp macro="" textlink="">
          <xdr:nvSpPr>
            <xdr:cNvPr id="254" name="TextBox 253">
              <a:extLst>
                <a:ext uri="{FF2B5EF4-FFF2-40B4-BE49-F238E27FC236}">
                  <a16:creationId xmlns:a16="http://schemas.microsoft.com/office/drawing/2014/main" id="{4A66707C-5E7F-4546-8CB1-2244F6937DE6}"/>
                </a:ext>
              </a:extLst>
            </xdr:cNvPr>
            <xdr:cNvSpPr txBox="1"/>
          </xdr:nvSpPr>
          <xdr:spPr>
            <a:xfrm>
              <a:off x="27723856" y="5146441"/>
              <a:ext cx="37248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ET</a:t>
              </a:r>
            </a:p>
          </xdr:txBody>
        </xdr:sp>
        <xdr:sp macro="" textlink="">
          <xdr:nvSpPr>
            <xdr:cNvPr id="255" name="TextBox 254">
              <a:extLst>
                <a:ext uri="{FF2B5EF4-FFF2-40B4-BE49-F238E27FC236}">
                  <a16:creationId xmlns:a16="http://schemas.microsoft.com/office/drawing/2014/main" id="{F4CC113D-B299-4FD2-99EC-8172AA94BCEF}"/>
                </a:ext>
              </a:extLst>
            </xdr:cNvPr>
            <xdr:cNvSpPr txBox="1"/>
          </xdr:nvSpPr>
          <xdr:spPr>
            <a:xfrm>
              <a:off x="28155337" y="4075712"/>
              <a:ext cx="37248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EV</a:t>
              </a:r>
            </a:p>
          </xdr:txBody>
        </xdr:sp>
        <xdr:sp macro="" textlink="">
          <xdr:nvSpPr>
            <xdr:cNvPr id="256" name="TextBox 255">
              <a:extLst>
                <a:ext uri="{FF2B5EF4-FFF2-40B4-BE49-F238E27FC236}">
                  <a16:creationId xmlns:a16="http://schemas.microsoft.com/office/drawing/2014/main" id="{B7EBBA83-64C7-47B9-91C2-38C89E3D6967}"/>
                </a:ext>
              </a:extLst>
            </xdr:cNvPr>
            <xdr:cNvSpPr txBox="1"/>
          </xdr:nvSpPr>
          <xdr:spPr>
            <a:xfrm>
              <a:off x="27692476" y="4050812"/>
              <a:ext cx="37248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EU</a:t>
              </a:r>
            </a:p>
          </xdr:txBody>
        </xdr:sp>
        <xdr:sp macro="" textlink="">
          <xdr:nvSpPr>
            <xdr:cNvPr id="257" name="TextBox 256">
              <a:extLst>
                <a:ext uri="{FF2B5EF4-FFF2-40B4-BE49-F238E27FC236}">
                  <a16:creationId xmlns:a16="http://schemas.microsoft.com/office/drawing/2014/main" id="{D5A25A92-106F-4E24-8C83-3CD9EF65DADF}"/>
                </a:ext>
              </a:extLst>
            </xdr:cNvPr>
            <xdr:cNvSpPr txBox="1"/>
          </xdr:nvSpPr>
          <xdr:spPr>
            <a:xfrm>
              <a:off x="28618200" y="5229442"/>
              <a:ext cx="37248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EW</a:t>
              </a:r>
            </a:p>
          </xdr:txBody>
        </xdr:sp>
        <xdr:sp macro="" textlink="">
          <xdr:nvSpPr>
            <xdr:cNvPr id="258" name="TextBox 257">
              <a:extLst>
                <a:ext uri="{FF2B5EF4-FFF2-40B4-BE49-F238E27FC236}">
                  <a16:creationId xmlns:a16="http://schemas.microsoft.com/office/drawing/2014/main" id="{9AFDA27D-A736-4703-AEA6-7AF45C4821B2}"/>
                </a:ext>
              </a:extLst>
            </xdr:cNvPr>
            <xdr:cNvSpPr txBox="1"/>
          </xdr:nvSpPr>
          <xdr:spPr>
            <a:xfrm>
              <a:off x="28704497" y="3818405"/>
              <a:ext cx="37248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EX</a:t>
              </a:r>
            </a:p>
          </xdr:txBody>
        </xdr:sp>
        <xdr:sp macro="" textlink="">
          <xdr:nvSpPr>
            <xdr:cNvPr id="259" name="TextBox 258">
              <a:extLst>
                <a:ext uri="{FF2B5EF4-FFF2-40B4-BE49-F238E27FC236}">
                  <a16:creationId xmlns:a16="http://schemas.microsoft.com/office/drawing/2014/main" id="{D7A95C8E-24F6-488E-A313-2A8F131AE172}"/>
                </a:ext>
              </a:extLst>
            </xdr:cNvPr>
            <xdr:cNvSpPr txBox="1"/>
          </xdr:nvSpPr>
          <xdr:spPr>
            <a:xfrm>
              <a:off x="29198739" y="3976109"/>
              <a:ext cx="37248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EY</a:t>
              </a:r>
            </a:p>
          </xdr:txBody>
        </xdr:sp>
        <xdr:sp macro="" textlink="">
          <xdr:nvSpPr>
            <xdr:cNvPr id="260" name="TextBox 259">
              <a:extLst>
                <a:ext uri="{FF2B5EF4-FFF2-40B4-BE49-F238E27FC236}">
                  <a16:creationId xmlns:a16="http://schemas.microsoft.com/office/drawing/2014/main" id="{BF7FADBB-8AB4-4647-A931-A879CEA5D6D7}"/>
                </a:ext>
              </a:extLst>
            </xdr:cNvPr>
            <xdr:cNvSpPr txBox="1"/>
          </xdr:nvSpPr>
          <xdr:spPr>
            <a:xfrm>
              <a:off x="29253654" y="5304144"/>
              <a:ext cx="37248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EZ</a:t>
              </a:r>
            </a:p>
          </xdr:txBody>
        </xdr:sp>
        <xdr:sp macro="" textlink="">
          <xdr:nvSpPr>
            <xdr:cNvPr id="261" name="TextBox 260">
              <a:extLst>
                <a:ext uri="{FF2B5EF4-FFF2-40B4-BE49-F238E27FC236}">
                  <a16:creationId xmlns:a16="http://schemas.microsoft.com/office/drawing/2014/main" id="{0EF0AF26-2445-4898-9F73-AC6C243FFE1F}"/>
                </a:ext>
              </a:extLst>
            </xdr:cNvPr>
            <xdr:cNvSpPr txBox="1"/>
          </xdr:nvSpPr>
          <xdr:spPr>
            <a:xfrm>
              <a:off x="29732207" y="5204542"/>
              <a:ext cx="37248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FA</a:t>
              </a:r>
            </a:p>
          </xdr:txBody>
        </xdr:sp>
        <xdr:sp macro="" textlink="">
          <xdr:nvSpPr>
            <xdr:cNvPr id="262" name="TextBox 261">
              <a:extLst>
                <a:ext uri="{FF2B5EF4-FFF2-40B4-BE49-F238E27FC236}">
                  <a16:creationId xmlns:a16="http://schemas.microsoft.com/office/drawing/2014/main" id="{1C613CB7-FE1D-47F6-9F32-25CE31DD4724}"/>
                </a:ext>
              </a:extLst>
            </xdr:cNvPr>
            <xdr:cNvSpPr txBox="1"/>
          </xdr:nvSpPr>
          <xdr:spPr>
            <a:xfrm>
              <a:off x="30273521" y="4084012"/>
              <a:ext cx="37248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FB</a:t>
              </a:r>
            </a:p>
          </xdr:txBody>
        </xdr:sp>
        <xdr:sp macro="" textlink="">
          <xdr:nvSpPr>
            <xdr:cNvPr id="263" name="TextBox 262">
              <a:extLst>
                <a:ext uri="{FF2B5EF4-FFF2-40B4-BE49-F238E27FC236}">
                  <a16:creationId xmlns:a16="http://schemas.microsoft.com/office/drawing/2014/main" id="{E724E52F-F743-4422-A773-FE7B5C403715}"/>
                </a:ext>
              </a:extLst>
            </xdr:cNvPr>
            <xdr:cNvSpPr txBox="1"/>
          </xdr:nvSpPr>
          <xdr:spPr>
            <a:xfrm>
              <a:off x="30728538" y="4357918"/>
              <a:ext cx="37248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FC</a:t>
              </a:r>
            </a:p>
          </xdr:txBody>
        </xdr:sp>
        <xdr:sp macro="" textlink="">
          <xdr:nvSpPr>
            <xdr:cNvPr id="264" name="TextBox 263">
              <a:extLst>
                <a:ext uri="{FF2B5EF4-FFF2-40B4-BE49-F238E27FC236}">
                  <a16:creationId xmlns:a16="http://schemas.microsoft.com/office/drawing/2014/main" id="{C4647406-B414-40CB-8B2D-E12A327E3F33}"/>
                </a:ext>
              </a:extLst>
            </xdr:cNvPr>
            <xdr:cNvSpPr txBox="1"/>
          </xdr:nvSpPr>
          <xdr:spPr>
            <a:xfrm>
              <a:off x="31254161" y="4864232"/>
              <a:ext cx="372487" cy="266700"/>
            </a:xfrm>
            <a:prstGeom prst="rect">
              <a:avLst/>
            </a:prstGeom>
            <a:solidFill>
              <a:srgbClr val="FFFF00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US" sz="1050"/>
                <a:t>FD</a:t>
              </a:r>
            </a:p>
          </xdr:txBody>
        </xdr:sp>
      </xdr:grp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27138-8D5D-4DA4-A7BD-A02875230A75}">
  <dimension ref="A1:AF1050"/>
  <sheetViews>
    <sheetView workbookViewId="0">
      <selection activeCell="N9" sqref="N9"/>
    </sheetView>
  </sheetViews>
  <sheetFormatPr defaultRowHeight="15" x14ac:dyDescent="0.25"/>
  <cols>
    <col min="5" max="5" width="13.7109375" customWidth="1"/>
    <col min="8" max="9" width="15.7109375" style="29" bestFit="1" customWidth="1"/>
    <col min="10" max="10" width="14.7109375" style="29" bestFit="1" customWidth="1"/>
    <col min="14" max="14" width="15" customWidth="1"/>
    <col min="15" max="15" width="11.42578125" customWidth="1"/>
    <col min="16" max="16" width="16.42578125" customWidth="1"/>
    <col min="17" max="17" width="14.5703125" customWidth="1"/>
    <col min="18" max="18" width="9.140625" style="26"/>
    <col min="21" max="21" width="13.28515625" customWidth="1"/>
    <col min="22" max="22" width="10.28515625" customWidth="1"/>
    <col min="23" max="23" width="11.85546875" customWidth="1"/>
    <col min="24" max="24" width="10.42578125" customWidth="1"/>
    <col min="25" max="25" width="7.85546875" customWidth="1"/>
    <col min="26" max="26" width="11" customWidth="1"/>
    <col min="27" max="27" width="45.85546875" customWidth="1"/>
    <col min="28" max="28" width="36" customWidth="1"/>
    <col min="29" max="29" width="18.7109375" customWidth="1"/>
  </cols>
  <sheetData>
    <row r="1" spans="1:32" ht="46.9" customHeight="1" x14ac:dyDescent="0.25">
      <c r="A1" s="20" t="s">
        <v>5</v>
      </c>
      <c r="B1" s="2" t="s">
        <v>6</v>
      </c>
      <c r="C1" s="2" t="s">
        <v>3</v>
      </c>
      <c r="D1" s="2" t="s">
        <v>4</v>
      </c>
      <c r="E1" s="2" t="s">
        <v>7</v>
      </c>
      <c r="F1" s="2" t="s">
        <v>2</v>
      </c>
      <c r="G1" s="2" t="s">
        <v>8</v>
      </c>
      <c r="H1" s="2" t="s">
        <v>189</v>
      </c>
      <c r="I1" s="2" t="s">
        <v>190</v>
      </c>
      <c r="J1" s="2" t="s">
        <v>191</v>
      </c>
      <c r="K1" s="2"/>
      <c r="L1" s="2"/>
      <c r="M1" s="23" t="s">
        <v>0</v>
      </c>
      <c r="N1" s="24" t="s">
        <v>17</v>
      </c>
      <c r="O1" s="21" t="s">
        <v>18</v>
      </c>
      <c r="P1" s="22" t="s">
        <v>19</v>
      </c>
      <c r="Q1" s="25" t="s">
        <v>20</v>
      </c>
      <c r="R1" s="23" t="s">
        <v>1</v>
      </c>
    </row>
    <row r="2" spans="1:32" s="1" customFormat="1" x14ac:dyDescent="0.25">
      <c r="A2" s="14" t="s">
        <v>9</v>
      </c>
      <c r="B2" s="14">
        <v>1.5</v>
      </c>
      <c r="C2" s="14">
        <v>39</v>
      </c>
      <c r="D2" s="14">
        <f>10/2</f>
        <v>5</v>
      </c>
      <c r="E2" s="14" t="s">
        <v>11</v>
      </c>
      <c r="F2" s="14">
        <v>34.5</v>
      </c>
      <c r="G2" s="14">
        <f>F2+30.5</f>
        <v>65</v>
      </c>
      <c r="H2" s="27">
        <v>107.935261321</v>
      </c>
      <c r="I2" s="28">
        <v>235.17636053000001</v>
      </c>
      <c r="J2" s="28">
        <v>0</v>
      </c>
      <c r="K2" s="14"/>
      <c r="L2" s="14"/>
      <c r="M2" s="15"/>
      <c r="N2" s="15"/>
      <c r="O2" s="16"/>
      <c r="P2" s="17"/>
      <c r="Q2" s="18"/>
      <c r="R2" s="14"/>
      <c r="T2" s="3"/>
      <c r="U2" s="4"/>
      <c r="V2" s="4"/>
      <c r="W2" s="4"/>
      <c r="X2" s="4"/>
      <c r="Y2" s="4"/>
      <c r="Z2" s="4"/>
      <c r="AA2" s="5"/>
      <c r="AB2" s="6"/>
      <c r="AC2" s="7"/>
      <c r="AD2" s="7"/>
      <c r="AE2" s="3"/>
      <c r="AF2" s="3"/>
    </row>
    <row r="3" spans="1:32" x14ac:dyDescent="0.25">
      <c r="A3" s="8" t="s">
        <v>9</v>
      </c>
      <c r="B3" s="8">
        <v>2</v>
      </c>
      <c r="C3" s="8">
        <v>39</v>
      </c>
      <c r="D3" s="8">
        <f>10/2</f>
        <v>5</v>
      </c>
      <c r="E3" s="8" t="s">
        <v>11</v>
      </c>
      <c r="F3" s="8">
        <v>34.5</v>
      </c>
      <c r="G3" s="8">
        <f>F3+30.5</f>
        <v>65</v>
      </c>
      <c r="H3" s="27">
        <v>107.935261321</v>
      </c>
      <c r="I3" s="28">
        <v>235.17636053000001</v>
      </c>
      <c r="J3" s="28">
        <v>14.739583333000001</v>
      </c>
      <c r="K3" s="8"/>
      <c r="L3" s="8"/>
      <c r="M3" s="13"/>
      <c r="N3" s="13"/>
      <c r="O3" s="10"/>
      <c r="P3" s="11"/>
      <c r="Q3" s="12"/>
      <c r="R3" s="8"/>
      <c r="S3" s="11"/>
      <c r="T3" s="8"/>
      <c r="U3" s="8"/>
      <c r="V3" s="8"/>
      <c r="W3" s="8"/>
      <c r="X3" s="8"/>
      <c r="Y3" s="9"/>
      <c r="Z3" s="9"/>
      <c r="AA3" s="10"/>
      <c r="AB3" s="11"/>
      <c r="AC3" s="12"/>
      <c r="AD3" s="8"/>
      <c r="AE3" s="11"/>
      <c r="AF3" s="11"/>
    </row>
    <row r="4" spans="1:32" x14ac:dyDescent="0.25">
      <c r="A4" s="8" t="s">
        <v>9</v>
      </c>
      <c r="B4" s="8">
        <v>3</v>
      </c>
      <c r="C4" s="8">
        <v>39</v>
      </c>
      <c r="D4" s="8">
        <f t="shared" ref="D4:D5" si="0">10/2</f>
        <v>5</v>
      </c>
      <c r="E4" s="8" t="s">
        <v>11</v>
      </c>
      <c r="F4" s="8">
        <v>34.5</v>
      </c>
      <c r="G4" s="8">
        <f t="shared" ref="G4:G6" si="1">F4+30.5</f>
        <v>65</v>
      </c>
      <c r="H4" s="27">
        <v>107.935261321</v>
      </c>
      <c r="I4" s="28">
        <v>235.17636053000001</v>
      </c>
      <c r="J4" s="27">
        <v>25.395833329999999</v>
      </c>
      <c r="K4" s="8"/>
      <c r="L4" s="8"/>
      <c r="M4" s="13"/>
      <c r="N4" s="13"/>
      <c r="O4" s="10"/>
      <c r="P4" s="11"/>
      <c r="Q4" s="12"/>
      <c r="R4" s="8"/>
      <c r="S4" s="11"/>
      <c r="T4" s="8"/>
      <c r="U4" s="8"/>
      <c r="V4" s="8"/>
      <c r="W4" s="8"/>
      <c r="X4" s="8"/>
      <c r="Y4" s="13"/>
      <c r="Z4" s="13"/>
      <c r="AA4" s="10"/>
      <c r="AB4" s="11"/>
      <c r="AC4" s="12"/>
      <c r="AD4" s="8"/>
      <c r="AE4" s="11"/>
      <c r="AF4" s="11"/>
    </row>
    <row r="5" spans="1:32" x14ac:dyDescent="0.25">
      <c r="A5" s="8" t="s">
        <v>9</v>
      </c>
      <c r="B5" s="8">
        <v>4</v>
      </c>
      <c r="C5" s="8">
        <v>39</v>
      </c>
      <c r="D5" s="8">
        <f t="shared" si="0"/>
        <v>5</v>
      </c>
      <c r="E5" s="8" t="s">
        <v>11</v>
      </c>
      <c r="F5" s="8">
        <v>34.5</v>
      </c>
      <c r="G5" s="8">
        <f t="shared" si="1"/>
        <v>65</v>
      </c>
      <c r="H5" s="27">
        <v>107.935261321</v>
      </c>
      <c r="I5" s="28">
        <v>235.17636053000001</v>
      </c>
      <c r="J5" s="28">
        <v>36.052083332999999</v>
      </c>
      <c r="K5" s="8"/>
      <c r="L5" s="8"/>
      <c r="M5" s="9"/>
      <c r="N5" s="9"/>
      <c r="O5" s="10"/>
      <c r="P5" s="11"/>
      <c r="Q5" s="12"/>
      <c r="R5" s="8"/>
      <c r="S5" s="11"/>
      <c r="T5" s="8"/>
      <c r="U5" s="8"/>
      <c r="V5" s="8"/>
      <c r="W5" s="8"/>
      <c r="X5" s="8"/>
      <c r="Y5" s="13"/>
      <c r="Z5" s="13"/>
      <c r="AA5" s="10"/>
      <c r="AB5" s="11"/>
      <c r="AC5" s="12"/>
      <c r="AD5" s="8"/>
      <c r="AE5" s="11"/>
      <c r="AF5" s="11"/>
    </row>
    <row r="6" spans="1:32" x14ac:dyDescent="0.25">
      <c r="A6" s="8" t="s">
        <v>9</v>
      </c>
      <c r="B6" s="8">
        <v>5</v>
      </c>
      <c r="C6" s="8">
        <v>39</v>
      </c>
      <c r="D6" s="8">
        <v>2</v>
      </c>
      <c r="E6" s="8" t="s">
        <v>10</v>
      </c>
      <c r="F6" s="8">
        <v>34.5</v>
      </c>
      <c r="G6" s="8">
        <f t="shared" si="1"/>
        <v>65</v>
      </c>
      <c r="H6" s="27">
        <v>107.935261321</v>
      </c>
      <c r="I6" s="28">
        <v>235.17636053000001</v>
      </c>
      <c r="J6" s="28">
        <v>46.708333332999999</v>
      </c>
      <c r="K6" s="8"/>
      <c r="L6" s="8"/>
      <c r="M6" s="13"/>
      <c r="N6" s="13"/>
      <c r="O6" s="10"/>
      <c r="P6" s="11"/>
      <c r="Q6" s="12"/>
      <c r="R6" s="8"/>
      <c r="S6" s="11"/>
      <c r="T6" s="8"/>
      <c r="U6" s="8"/>
      <c r="V6" s="8"/>
      <c r="W6" s="8"/>
      <c r="X6" s="8"/>
      <c r="Y6" s="9"/>
      <c r="Z6" s="9"/>
      <c r="AA6" s="10"/>
      <c r="AB6" s="11"/>
      <c r="AC6" s="12"/>
      <c r="AD6" s="8"/>
      <c r="AE6" s="11"/>
      <c r="AF6" s="11"/>
    </row>
    <row r="7" spans="1:32" x14ac:dyDescent="0.25">
      <c r="A7" s="8"/>
      <c r="B7" s="8"/>
      <c r="C7" s="8"/>
      <c r="D7" s="8"/>
      <c r="E7" s="8"/>
      <c r="F7" s="8"/>
      <c r="G7" s="8"/>
      <c r="H7" s="27"/>
      <c r="I7" s="27"/>
      <c r="J7" s="27"/>
      <c r="K7" s="8"/>
      <c r="L7" s="8"/>
      <c r="M7" s="13"/>
      <c r="N7" s="13"/>
      <c r="O7" s="10"/>
      <c r="P7" s="11"/>
      <c r="Q7" s="12"/>
      <c r="R7" s="8"/>
      <c r="S7" s="11"/>
      <c r="T7" s="8"/>
      <c r="U7" s="8"/>
      <c r="V7" s="8"/>
      <c r="W7" s="8"/>
      <c r="X7" s="8"/>
      <c r="Y7" s="13"/>
      <c r="Z7" s="13"/>
      <c r="AA7" s="10"/>
      <c r="AB7" s="11"/>
      <c r="AC7" s="12"/>
      <c r="AD7" s="8"/>
      <c r="AE7" s="11"/>
      <c r="AF7" s="11"/>
    </row>
    <row r="8" spans="1:32" x14ac:dyDescent="0.25">
      <c r="A8" s="8" t="s">
        <v>12</v>
      </c>
      <c r="B8" s="8">
        <v>1.5</v>
      </c>
      <c r="C8" s="8">
        <v>39</v>
      </c>
      <c r="D8" s="8">
        <f>11.5/2</f>
        <v>5.75</v>
      </c>
      <c r="E8" s="8" t="s">
        <v>11</v>
      </c>
      <c r="F8" s="8">
        <v>30.5</v>
      </c>
      <c r="G8" s="8">
        <f>F8+34.5</f>
        <v>65</v>
      </c>
      <c r="H8" s="28">
        <v>148.93631072599999</v>
      </c>
      <c r="I8" s="28">
        <v>238.215820863</v>
      </c>
      <c r="J8" s="28">
        <v>0</v>
      </c>
      <c r="K8" s="8"/>
      <c r="L8" s="8"/>
      <c r="M8" s="9"/>
      <c r="N8" s="9"/>
      <c r="O8" s="10"/>
      <c r="P8" s="11"/>
      <c r="Q8" s="12"/>
      <c r="R8" s="8"/>
      <c r="T8" s="8"/>
      <c r="U8" s="8"/>
      <c r="V8" s="8"/>
      <c r="W8" s="8"/>
      <c r="X8" s="8"/>
      <c r="Y8" s="13"/>
      <c r="Z8" s="13"/>
      <c r="AA8" s="10"/>
      <c r="AB8" s="11"/>
      <c r="AC8" s="12"/>
      <c r="AD8" s="8"/>
      <c r="AE8" s="11"/>
      <c r="AF8" s="11"/>
    </row>
    <row r="9" spans="1:32" x14ac:dyDescent="0.25">
      <c r="A9" s="8" t="s">
        <v>12</v>
      </c>
      <c r="B9" s="8">
        <v>2</v>
      </c>
      <c r="C9" s="8">
        <v>39</v>
      </c>
      <c r="D9" s="8">
        <f t="shared" ref="D9:D11" si="2">11.5/2</f>
        <v>5.75</v>
      </c>
      <c r="E9" s="8" t="s">
        <v>11</v>
      </c>
      <c r="F9" s="8">
        <v>30.5</v>
      </c>
      <c r="G9" s="8">
        <f t="shared" ref="G9:G12" si="3">F9+34.5</f>
        <v>65</v>
      </c>
      <c r="H9" s="28">
        <v>148.93631072599999</v>
      </c>
      <c r="I9" s="28">
        <v>238.215820863</v>
      </c>
      <c r="J9" s="28">
        <v>14.739583333000001</v>
      </c>
      <c r="K9" s="8"/>
      <c r="L9" s="8"/>
      <c r="M9" s="13"/>
      <c r="N9" s="13"/>
      <c r="O9" s="10"/>
      <c r="P9" s="11"/>
      <c r="Q9" s="12"/>
      <c r="R9" s="8"/>
      <c r="T9" s="8"/>
      <c r="U9" s="8"/>
      <c r="V9" s="8"/>
      <c r="W9" s="8"/>
      <c r="X9" s="8"/>
      <c r="Y9" s="9"/>
      <c r="Z9" s="9"/>
      <c r="AA9" s="10"/>
      <c r="AB9" s="11"/>
      <c r="AC9" s="12"/>
      <c r="AD9" s="8"/>
      <c r="AE9" s="11"/>
      <c r="AF9" s="11"/>
    </row>
    <row r="10" spans="1:32" x14ac:dyDescent="0.25">
      <c r="A10" s="8" t="s">
        <v>12</v>
      </c>
      <c r="B10" s="8">
        <v>3</v>
      </c>
      <c r="C10" s="8">
        <v>39</v>
      </c>
      <c r="D10" s="8">
        <f t="shared" si="2"/>
        <v>5.75</v>
      </c>
      <c r="E10" s="8" t="s">
        <v>11</v>
      </c>
      <c r="F10" s="8">
        <v>30.5</v>
      </c>
      <c r="G10" s="8">
        <f t="shared" si="3"/>
        <v>65</v>
      </c>
      <c r="H10" s="28">
        <v>148.93631072599999</v>
      </c>
      <c r="I10" s="28">
        <v>238.215820863</v>
      </c>
      <c r="J10" s="27">
        <v>25.395833329999999</v>
      </c>
      <c r="K10" s="8"/>
      <c r="L10" s="8"/>
      <c r="M10" s="13"/>
      <c r="N10" s="13"/>
      <c r="O10" s="10"/>
      <c r="P10" s="11"/>
      <c r="Q10" s="12"/>
      <c r="R10" s="8"/>
      <c r="T10" s="8"/>
      <c r="U10" s="8"/>
      <c r="V10" s="8"/>
      <c r="W10" s="8"/>
      <c r="X10" s="8"/>
      <c r="Y10" s="13"/>
      <c r="Z10" s="13"/>
      <c r="AA10" s="10"/>
      <c r="AB10" s="11"/>
      <c r="AC10" s="12"/>
      <c r="AD10" s="8"/>
      <c r="AE10" s="11"/>
      <c r="AF10" s="11"/>
    </row>
    <row r="11" spans="1:32" x14ac:dyDescent="0.25">
      <c r="A11" s="8" t="s">
        <v>12</v>
      </c>
      <c r="B11" s="19">
        <v>4</v>
      </c>
      <c r="C11" s="19">
        <v>39</v>
      </c>
      <c r="D11" s="8">
        <f t="shared" si="2"/>
        <v>5.75</v>
      </c>
      <c r="E11" s="8" t="s">
        <v>11</v>
      </c>
      <c r="F11" s="8">
        <v>30.5</v>
      </c>
      <c r="G11" s="8">
        <f t="shared" si="3"/>
        <v>65</v>
      </c>
      <c r="H11" s="28">
        <v>148.93631072599999</v>
      </c>
      <c r="I11" s="28">
        <v>238.215820863</v>
      </c>
      <c r="J11" s="28">
        <v>36.052083332999999</v>
      </c>
      <c r="T11" s="8"/>
      <c r="U11" s="8"/>
      <c r="V11" s="8"/>
      <c r="W11" s="8"/>
      <c r="X11" s="8"/>
      <c r="Y11" s="13"/>
      <c r="Z11" s="13"/>
      <c r="AA11" s="10"/>
      <c r="AB11" s="11"/>
      <c r="AC11" s="12"/>
      <c r="AD11" s="8"/>
      <c r="AE11" s="11"/>
      <c r="AF11" s="11"/>
    </row>
    <row r="12" spans="1:32" x14ac:dyDescent="0.25">
      <c r="A12" s="8" t="s">
        <v>12</v>
      </c>
      <c r="B12" s="19">
        <v>5</v>
      </c>
      <c r="C12" s="19">
        <v>39</v>
      </c>
      <c r="D12" s="8">
        <v>2</v>
      </c>
      <c r="E12" s="8" t="s">
        <v>10</v>
      </c>
      <c r="F12" s="8">
        <v>30.5</v>
      </c>
      <c r="G12" s="8">
        <f t="shared" si="3"/>
        <v>65</v>
      </c>
      <c r="H12" s="28">
        <v>148.93631072599999</v>
      </c>
      <c r="I12" s="28">
        <v>238.215820863</v>
      </c>
      <c r="J12" s="28">
        <v>46.708333332999999</v>
      </c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</row>
    <row r="14" spans="1:32" x14ac:dyDescent="0.25">
      <c r="A14" s="8" t="s">
        <v>13</v>
      </c>
      <c r="B14" s="8">
        <v>1.5</v>
      </c>
      <c r="C14" s="8">
        <f>18/2</f>
        <v>9</v>
      </c>
      <c r="D14" s="8">
        <f>9/2</f>
        <v>4.5</v>
      </c>
      <c r="E14" s="8" t="s">
        <v>11</v>
      </c>
      <c r="F14" s="8">
        <v>30</v>
      </c>
      <c r="G14" s="8">
        <f>F14+30</f>
        <v>60</v>
      </c>
      <c r="H14" s="28">
        <v>141.64186725799999</v>
      </c>
      <c r="I14" s="28">
        <v>234.30111068900001</v>
      </c>
      <c r="J14" s="28">
        <v>0</v>
      </c>
    </row>
    <row r="15" spans="1:32" x14ac:dyDescent="0.25">
      <c r="A15" s="8" t="s">
        <v>13</v>
      </c>
      <c r="B15" s="8">
        <v>2</v>
      </c>
      <c r="C15" s="8">
        <f t="shared" ref="C15:C18" si="4">18/2</f>
        <v>9</v>
      </c>
      <c r="D15" s="8">
        <f t="shared" ref="D15:D17" si="5">9/2</f>
        <v>4.5</v>
      </c>
      <c r="E15" s="8" t="s">
        <v>11</v>
      </c>
      <c r="F15" s="8">
        <v>30</v>
      </c>
      <c r="G15" s="8">
        <f t="shared" ref="G15:G18" si="6">F15+30</f>
        <v>60</v>
      </c>
      <c r="H15" s="28">
        <v>141.64186725799999</v>
      </c>
      <c r="I15" s="28">
        <v>234.30111068900001</v>
      </c>
      <c r="J15" s="28">
        <v>14.739583333000001</v>
      </c>
    </row>
    <row r="16" spans="1:32" x14ac:dyDescent="0.25">
      <c r="A16" s="8" t="s">
        <v>13</v>
      </c>
      <c r="B16" s="8">
        <v>3</v>
      </c>
      <c r="C16" s="8">
        <f t="shared" si="4"/>
        <v>9</v>
      </c>
      <c r="D16" s="8">
        <f t="shared" si="5"/>
        <v>4.5</v>
      </c>
      <c r="E16" s="8" t="s">
        <v>11</v>
      </c>
      <c r="F16" s="8">
        <v>30</v>
      </c>
      <c r="G16" s="8">
        <f t="shared" si="6"/>
        <v>60</v>
      </c>
      <c r="H16" s="28">
        <v>141.64186725799999</v>
      </c>
      <c r="I16" s="28">
        <v>234.30111068900001</v>
      </c>
      <c r="J16" s="27">
        <v>25.395833329999999</v>
      </c>
    </row>
    <row r="17" spans="1:10" x14ac:dyDescent="0.25">
      <c r="A17" s="8" t="s">
        <v>13</v>
      </c>
      <c r="B17" s="19">
        <v>4</v>
      </c>
      <c r="C17" s="8">
        <f t="shared" si="4"/>
        <v>9</v>
      </c>
      <c r="D17" s="8">
        <f t="shared" si="5"/>
        <v>4.5</v>
      </c>
      <c r="E17" s="8" t="s">
        <v>11</v>
      </c>
      <c r="F17" s="8">
        <v>30</v>
      </c>
      <c r="G17" s="8">
        <f t="shared" si="6"/>
        <v>60</v>
      </c>
      <c r="H17" s="28">
        <v>141.64186725799999</v>
      </c>
      <c r="I17" s="28">
        <v>234.30111068900001</v>
      </c>
      <c r="J17" s="28">
        <v>36.052083332999999</v>
      </c>
    </row>
    <row r="18" spans="1:10" x14ac:dyDescent="0.25">
      <c r="A18" s="8" t="s">
        <v>13</v>
      </c>
      <c r="B18" s="19">
        <v>5</v>
      </c>
      <c r="C18" s="8">
        <f t="shared" si="4"/>
        <v>9</v>
      </c>
      <c r="D18" s="8">
        <v>2</v>
      </c>
      <c r="E18" s="8" t="s">
        <v>10</v>
      </c>
      <c r="F18" s="8">
        <v>30</v>
      </c>
      <c r="G18" s="8">
        <f t="shared" si="6"/>
        <v>60</v>
      </c>
      <c r="H18" s="28">
        <v>141.64186725799999</v>
      </c>
      <c r="I18" s="28">
        <v>234.30111068900001</v>
      </c>
      <c r="J18" s="28">
        <v>46.708333332999999</v>
      </c>
    </row>
    <row r="20" spans="1:10" x14ac:dyDescent="0.25">
      <c r="A20" s="8" t="s">
        <v>14</v>
      </c>
      <c r="B20" s="8">
        <v>1.5</v>
      </c>
      <c r="C20" s="8">
        <v>9</v>
      </c>
      <c r="D20" s="8">
        <f>18/2</f>
        <v>9</v>
      </c>
      <c r="E20" s="8" t="s">
        <v>11</v>
      </c>
      <c r="F20" s="8">
        <v>30</v>
      </c>
      <c r="G20" s="8">
        <f>F20+30</f>
        <v>60</v>
      </c>
      <c r="H20" s="28">
        <v>179.01797197900001</v>
      </c>
      <c r="I20" s="28">
        <v>237.54912449</v>
      </c>
      <c r="J20" s="28">
        <v>0</v>
      </c>
    </row>
    <row r="21" spans="1:10" x14ac:dyDescent="0.25">
      <c r="A21" s="8" t="s">
        <v>14</v>
      </c>
      <c r="B21" s="8">
        <v>2</v>
      </c>
      <c r="C21" s="8">
        <v>9</v>
      </c>
      <c r="D21" s="8">
        <f t="shared" ref="D21:D23" si="7">18/2</f>
        <v>9</v>
      </c>
      <c r="E21" s="8" t="s">
        <v>11</v>
      </c>
      <c r="F21" s="8">
        <v>30</v>
      </c>
      <c r="G21" s="8">
        <f t="shared" ref="G21:G24" si="8">F21+30</f>
        <v>60</v>
      </c>
      <c r="H21" s="28">
        <v>179.01797197900001</v>
      </c>
      <c r="I21" s="28">
        <v>237.54912449</v>
      </c>
      <c r="J21" s="28">
        <v>14.739583333000001</v>
      </c>
    </row>
    <row r="22" spans="1:10" x14ac:dyDescent="0.25">
      <c r="A22" s="8" t="s">
        <v>14</v>
      </c>
      <c r="B22" s="8">
        <v>3</v>
      </c>
      <c r="C22" s="8">
        <v>9</v>
      </c>
      <c r="D22" s="8">
        <f t="shared" si="7"/>
        <v>9</v>
      </c>
      <c r="E22" s="8" t="s">
        <v>11</v>
      </c>
      <c r="F22" s="8">
        <v>30</v>
      </c>
      <c r="G22" s="8">
        <f t="shared" si="8"/>
        <v>60</v>
      </c>
      <c r="H22" s="28">
        <v>179.01797197900001</v>
      </c>
      <c r="I22" s="28">
        <v>237.54912449</v>
      </c>
      <c r="J22" s="27">
        <v>25.395833329999999</v>
      </c>
    </row>
    <row r="23" spans="1:10" x14ac:dyDescent="0.25">
      <c r="A23" s="8" t="s">
        <v>14</v>
      </c>
      <c r="B23" s="19">
        <v>4</v>
      </c>
      <c r="C23" s="8">
        <v>9</v>
      </c>
      <c r="D23" s="8">
        <f t="shared" si="7"/>
        <v>9</v>
      </c>
      <c r="E23" s="8" t="s">
        <v>11</v>
      </c>
      <c r="F23" s="8">
        <v>30</v>
      </c>
      <c r="G23" s="8">
        <f t="shared" si="8"/>
        <v>60</v>
      </c>
      <c r="H23" s="28">
        <v>179.01797197900001</v>
      </c>
      <c r="I23" s="28">
        <v>237.54912449</v>
      </c>
      <c r="J23" s="28">
        <v>36.052083332999999</v>
      </c>
    </row>
    <row r="24" spans="1:10" x14ac:dyDescent="0.25">
      <c r="A24" s="8" t="s">
        <v>14</v>
      </c>
      <c r="B24" s="19">
        <v>5</v>
      </c>
      <c r="C24" s="8">
        <v>9</v>
      </c>
      <c r="D24" s="8">
        <v>2</v>
      </c>
      <c r="E24" s="8" t="s">
        <v>10</v>
      </c>
      <c r="F24" s="8">
        <v>30</v>
      </c>
      <c r="G24" s="8">
        <f t="shared" si="8"/>
        <v>60</v>
      </c>
      <c r="H24" s="28">
        <v>179.01797197900001</v>
      </c>
      <c r="I24" s="28">
        <v>237.54912449</v>
      </c>
      <c r="J24" s="28">
        <v>46.708333332999999</v>
      </c>
    </row>
    <row r="26" spans="1:10" x14ac:dyDescent="0.25">
      <c r="A26" s="8" t="s">
        <v>15</v>
      </c>
      <c r="B26" s="8">
        <v>1.5</v>
      </c>
      <c r="C26" s="8">
        <f>18/2</f>
        <v>9</v>
      </c>
      <c r="D26" s="8">
        <f>9/2</f>
        <v>4.5</v>
      </c>
      <c r="E26" s="8" t="s">
        <v>11</v>
      </c>
      <c r="F26" s="8">
        <v>17.5</v>
      </c>
      <c r="G26" s="8">
        <f>F26+30</f>
        <v>47.5</v>
      </c>
      <c r="J26" s="28">
        <v>0</v>
      </c>
    </row>
    <row r="27" spans="1:10" x14ac:dyDescent="0.25">
      <c r="A27" s="8" t="str">
        <f>A26</f>
        <v>E</v>
      </c>
      <c r="B27" s="8">
        <v>2</v>
      </c>
      <c r="C27" s="8">
        <f>C26</f>
        <v>9</v>
      </c>
      <c r="D27" s="8">
        <f>D26</f>
        <v>4.5</v>
      </c>
      <c r="E27" s="8" t="s">
        <v>11</v>
      </c>
      <c r="F27" s="8">
        <f>F26</f>
        <v>17.5</v>
      </c>
      <c r="G27" s="8">
        <f>G26</f>
        <v>47.5</v>
      </c>
      <c r="J27" s="28">
        <v>14.739583333000001</v>
      </c>
    </row>
    <row r="28" spans="1:10" x14ac:dyDescent="0.25">
      <c r="A28" s="8" t="str">
        <f t="shared" ref="A28:A30" si="9">A27</f>
        <v>E</v>
      </c>
      <c r="B28" s="8">
        <v>3</v>
      </c>
      <c r="C28" s="8">
        <f t="shared" ref="C28:C30" si="10">C27</f>
        <v>9</v>
      </c>
      <c r="D28" s="8">
        <f t="shared" ref="D28:D29" si="11">D27</f>
        <v>4.5</v>
      </c>
      <c r="E28" s="8" t="s">
        <v>11</v>
      </c>
      <c r="F28" s="8">
        <f t="shared" ref="F28:F30" si="12">F27</f>
        <v>17.5</v>
      </c>
      <c r="G28" s="8">
        <f t="shared" ref="G28:G30" si="13">G27</f>
        <v>47.5</v>
      </c>
      <c r="J28" s="27">
        <v>25.395833329999999</v>
      </c>
    </row>
    <row r="29" spans="1:10" x14ac:dyDescent="0.25">
      <c r="A29" s="8" t="str">
        <f t="shared" si="9"/>
        <v>E</v>
      </c>
      <c r="B29" s="19">
        <v>4</v>
      </c>
      <c r="C29" s="8">
        <f t="shared" si="10"/>
        <v>9</v>
      </c>
      <c r="D29" s="8">
        <f t="shared" si="11"/>
        <v>4.5</v>
      </c>
      <c r="E29" s="8" t="s">
        <v>11</v>
      </c>
      <c r="F29" s="8">
        <f t="shared" si="12"/>
        <v>17.5</v>
      </c>
      <c r="G29" s="8">
        <f t="shared" si="13"/>
        <v>47.5</v>
      </c>
      <c r="J29" s="28">
        <v>36.052083332999999</v>
      </c>
    </row>
    <row r="30" spans="1:10" x14ac:dyDescent="0.25">
      <c r="A30" s="8" t="str">
        <f t="shared" si="9"/>
        <v>E</v>
      </c>
      <c r="B30" s="19">
        <v>5</v>
      </c>
      <c r="C30" s="8">
        <f t="shared" si="10"/>
        <v>9</v>
      </c>
      <c r="D30" s="8">
        <v>2</v>
      </c>
      <c r="E30" s="8" t="s">
        <v>10</v>
      </c>
      <c r="F30" s="8">
        <f t="shared" si="12"/>
        <v>17.5</v>
      </c>
      <c r="G30" s="8">
        <f t="shared" si="13"/>
        <v>47.5</v>
      </c>
      <c r="J30" s="28">
        <v>46.708333332999999</v>
      </c>
    </row>
    <row r="32" spans="1:10" x14ac:dyDescent="0.25">
      <c r="A32" s="8" t="s">
        <v>16</v>
      </c>
      <c r="B32" s="8">
        <v>1.5</v>
      </c>
      <c r="C32" s="8">
        <f>18/2</f>
        <v>9</v>
      </c>
      <c r="D32" s="8">
        <f>9/2</f>
        <v>4.5</v>
      </c>
      <c r="E32" s="8" t="s">
        <v>11</v>
      </c>
      <c r="F32" s="8">
        <v>30</v>
      </c>
      <c r="G32" s="8">
        <f>F32+17.5</f>
        <v>47.5</v>
      </c>
      <c r="H32" s="28">
        <v>148.94041225300001</v>
      </c>
      <c r="I32" s="28">
        <v>220.21381090599999</v>
      </c>
      <c r="J32" s="28">
        <v>0</v>
      </c>
    </row>
    <row r="33" spans="1:10" x14ac:dyDescent="0.25">
      <c r="A33" s="8" t="str">
        <f>A32</f>
        <v>F</v>
      </c>
      <c r="B33" s="8">
        <v>2</v>
      </c>
      <c r="C33" s="8">
        <f>C32</f>
        <v>9</v>
      </c>
      <c r="D33" s="8">
        <f>D32</f>
        <v>4.5</v>
      </c>
      <c r="E33" s="8" t="s">
        <v>11</v>
      </c>
      <c r="F33" s="8">
        <f>F32</f>
        <v>30</v>
      </c>
      <c r="G33" s="8">
        <f>G32</f>
        <v>47.5</v>
      </c>
      <c r="H33" s="28">
        <v>148.94041225300001</v>
      </c>
      <c r="I33" s="28">
        <v>220.21381090599999</v>
      </c>
      <c r="J33" s="28">
        <v>14.739583333000001</v>
      </c>
    </row>
    <row r="34" spans="1:10" x14ac:dyDescent="0.25">
      <c r="A34" s="8" t="str">
        <f t="shared" ref="A34:A36" si="14">A33</f>
        <v>F</v>
      </c>
      <c r="B34" s="8">
        <v>3</v>
      </c>
      <c r="C34" s="8">
        <f t="shared" ref="C34:C36" si="15">C33</f>
        <v>9</v>
      </c>
      <c r="D34" s="8">
        <f t="shared" ref="D34:D35" si="16">D33</f>
        <v>4.5</v>
      </c>
      <c r="E34" s="8" t="s">
        <v>11</v>
      </c>
      <c r="F34" s="8">
        <f t="shared" ref="F34:F36" si="17">F33</f>
        <v>30</v>
      </c>
      <c r="G34" s="8">
        <f t="shared" ref="G34:G36" si="18">G33</f>
        <v>47.5</v>
      </c>
      <c r="H34" s="28">
        <v>148.94041225300001</v>
      </c>
      <c r="I34" s="28">
        <v>220.21381090599999</v>
      </c>
      <c r="J34" s="27">
        <v>25.395833329999999</v>
      </c>
    </row>
    <row r="35" spans="1:10" x14ac:dyDescent="0.25">
      <c r="A35" s="8" t="str">
        <f t="shared" si="14"/>
        <v>F</v>
      </c>
      <c r="B35" s="19">
        <v>4</v>
      </c>
      <c r="C35" s="8">
        <f t="shared" si="15"/>
        <v>9</v>
      </c>
      <c r="D35" s="8">
        <f t="shared" si="16"/>
        <v>4.5</v>
      </c>
      <c r="E35" s="8" t="s">
        <v>11</v>
      </c>
      <c r="F35" s="8">
        <f t="shared" si="17"/>
        <v>30</v>
      </c>
      <c r="G35" s="8">
        <f t="shared" si="18"/>
        <v>47.5</v>
      </c>
      <c r="H35" s="28">
        <v>148.94041225300001</v>
      </c>
      <c r="I35" s="28">
        <v>220.21381090599999</v>
      </c>
      <c r="J35" s="28">
        <v>36.052083332999999</v>
      </c>
    </row>
    <row r="36" spans="1:10" x14ac:dyDescent="0.25">
      <c r="A36" s="8" t="str">
        <f t="shared" si="14"/>
        <v>F</v>
      </c>
      <c r="B36" s="19">
        <v>5</v>
      </c>
      <c r="C36" s="8">
        <f t="shared" si="15"/>
        <v>9</v>
      </c>
      <c r="D36" s="8">
        <v>2</v>
      </c>
      <c r="E36" s="8" t="s">
        <v>10</v>
      </c>
      <c r="F36" s="8">
        <f t="shared" si="17"/>
        <v>30</v>
      </c>
      <c r="G36" s="8">
        <f t="shared" si="18"/>
        <v>47.5</v>
      </c>
      <c r="H36" s="28">
        <v>148.94041225300001</v>
      </c>
      <c r="I36" s="28">
        <v>220.21381090599999</v>
      </c>
      <c r="J36" s="28">
        <v>46.708333332999999</v>
      </c>
    </row>
    <row r="38" spans="1:10" x14ac:dyDescent="0.25">
      <c r="A38" s="8" t="s">
        <v>21</v>
      </c>
      <c r="B38" s="8">
        <v>1.5</v>
      </c>
      <c r="C38" s="8">
        <f>23/2</f>
        <v>11.5</v>
      </c>
      <c r="D38" s="8">
        <f>11/2</f>
        <v>5.5</v>
      </c>
      <c r="E38" s="8" t="s">
        <v>11</v>
      </c>
      <c r="F38" s="8">
        <v>18</v>
      </c>
      <c r="G38" s="8">
        <f>F38+30.5</f>
        <v>48.5</v>
      </c>
      <c r="J38" s="28">
        <v>0</v>
      </c>
    </row>
    <row r="39" spans="1:10" x14ac:dyDescent="0.25">
      <c r="A39" s="8" t="str">
        <f>A38</f>
        <v>G</v>
      </c>
      <c r="B39" s="8">
        <v>2</v>
      </c>
      <c r="C39" s="8">
        <f>C38</f>
        <v>11.5</v>
      </c>
      <c r="D39" s="8">
        <f>D38</f>
        <v>5.5</v>
      </c>
      <c r="E39" s="8" t="s">
        <v>11</v>
      </c>
      <c r="F39" s="8">
        <f>F38</f>
        <v>18</v>
      </c>
      <c r="G39" s="8">
        <f>G38</f>
        <v>48.5</v>
      </c>
      <c r="J39" s="28">
        <v>14.739583333000001</v>
      </c>
    </row>
    <row r="40" spans="1:10" x14ac:dyDescent="0.25">
      <c r="A40" s="8" t="str">
        <f t="shared" ref="A40:A42" si="19">A39</f>
        <v>G</v>
      </c>
      <c r="B40" s="8">
        <v>3</v>
      </c>
      <c r="C40" s="8">
        <f t="shared" ref="C40:C42" si="20">C39</f>
        <v>11.5</v>
      </c>
      <c r="D40" s="8">
        <f t="shared" ref="D40:D41" si="21">D39</f>
        <v>5.5</v>
      </c>
      <c r="E40" s="8" t="s">
        <v>11</v>
      </c>
      <c r="F40" s="8">
        <f t="shared" ref="F40:F42" si="22">F39</f>
        <v>18</v>
      </c>
      <c r="G40" s="8">
        <f t="shared" ref="G40:G42" si="23">G39</f>
        <v>48.5</v>
      </c>
      <c r="J40" s="27">
        <v>25.395833329999999</v>
      </c>
    </row>
    <row r="41" spans="1:10" x14ac:dyDescent="0.25">
      <c r="A41" s="8" t="str">
        <f t="shared" si="19"/>
        <v>G</v>
      </c>
      <c r="B41" s="19">
        <v>4</v>
      </c>
      <c r="C41" s="8">
        <f t="shared" si="20"/>
        <v>11.5</v>
      </c>
      <c r="D41" s="8">
        <f t="shared" si="21"/>
        <v>5.5</v>
      </c>
      <c r="E41" s="8" t="s">
        <v>11</v>
      </c>
      <c r="F41" s="8">
        <f t="shared" si="22"/>
        <v>18</v>
      </c>
      <c r="G41" s="8">
        <f t="shared" si="23"/>
        <v>48.5</v>
      </c>
      <c r="J41" s="28">
        <v>36.052083332999999</v>
      </c>
    </row>
    <row r="42" spans="1:10" x14ac:dyDescent="0.25">
      <c r="A42" s="8" t="str">
        <f t="shared" si="19"/>
        <v>G</v>
      </c>
      <c r="B42" s="19">
        <v>5</v>
      </c>
      <c r="C42" s="8">
        <f t="shared" si="20"/>
        <v>11.5</v>
      </c>
      <c r="D42" s="8">
        <v>2</v>
      </c>
      <c r="E42" s="8" t="s">
        <v>10</v>
      </c>
      <c r="F42" s="8">
        <f t="shared" si="22"/>
        <v>18</v>
      </c>
      <c r="G42" s="8">
        <f t="shared" si="23"/>
        <v>48.5</v>
      </c>
      <c r="H42" s="28">
        <v>142.01964405999999</v>
      </c>
      <c r="I42" s="28">
        <v>224.46345514999999</v>
      </c>
      <c r="J42" s="28">
        <v>46.708333332999999</v>
      </c>
    </row>
    <row r="44" spans="1:10" x14ac:dyDescent="0.25">
      <c r="A44" s="8" t="s">
        <v>22</v>
      </c>
      <c r="B44" s="8">
        <v>1.5</v>
      </c>
      <c r="C44" s="8">
        <f>23/2</f>
        <v>11.5</v>
      </c>
      <c r="D44" s="8">
        <f>11.33/2</f>
        <v>5.665</v>
      </c>
      <c r="E44" s="8" t="s">
        <v>11</v>
      </c>
      <c r="F44" s="8">
        <v>30</v>
      </c>
      <c r="G44" s="8">
        <f>F44+18</f>
        <v>48</v>
      </c>
      <c r="H44" s="28">
        <v>179.02216459900001</v>
      </c>
      <c r="I44" s="28">
        <v>219.547213325</v>
      </c>
      <c r="J44" s="28">
        <v>0</v>
      </c>
    </row>
    <row r="45" spans="1:10" x14ac:dyDescent="0.25">
      <c r="A45" s="8" t="str">
        <f>A44</f>
        <v>H</v>
      </c>
      <c r="B45" s="8">
        <v>2</v>
      </c>
      <c r="C45" s="8">
        <f>C44</f>
        <v>11.5</v>
      </c>
      <c r="D45" s="8">
        <f>D44</f>
        <v>5.665</v>
      </c>
      <c r="E45" s="8" t="s">
        <v>11</v>
      </c>
      <c r="F45" s="8">
        <f>F44</f>
        <v>30</v>
      </c>
      <c r="G45" s="8">
        <f>G44</f>
        <v>48</v>
      </c>
      <c r="H45" s="28">
        <v>179.02216459900001</v>
      </c>
      <c r="I45" s="28">
        <v>219.547213325</v>
      </c>
      <c r="J45" s="28">
        <v>14.739583333000001</v>
      </c>
    </row>
    <row r="46" spans="1:10" x14ac:dyDescent="0.25">
      <c r="A46" s="8" t="str">
        <f t="shared" ref="A46:A48" si="24">A45</f>
        <v>H</v>
      </c>
      <c r="B46" s="8">
        <v>3</v>
      </c>
      <c r="C46" s="8">
        <f t="shared" ref="C46:C48" si="25">C45</f>
        <v>11.5</v>
      </c>
      <c r="D46" s="8">
        <f t="shared" ref="D46:D47" si="26">D45</f>
        <v>5.665</v>
      </c>
      <c r="E46" s="8" t="s">
        <v>11</v>
      </c>
      <c r="F46" s="8">
        <f t="shared" ref="F46:F48" si="27">F45</f>
        <v>30</v>
      </c>
      <c r="G46" s="8">
        <f t="shared" ref="G46:G48" si="28">G45</f>
        <v>48</v>
      </c>
      <c r="H46" s="28">
        <v>179.02216459900001</v>
      </c>
      <c r="I46" s="28">
        <v>219.547213325</v>
      </c>
      <c r="J46" s="27">
        <v>25.395833329999999</v>
      </c>
    </row>
    <row r="47" spans="1:10" x14ac:dyDescent="0.25">
      <c r="A47" s="8" t="str">
        <f t="shared" si="24"/>
        <v>H</v>
      </c>
      <c r="B47" s="19">
        <v>4</v>
      </c>
      <c r="C47" s="8">
        <f t="shared" si="25"/>
        <v>11.5</v>
      </c>
      <c r="D47" s="8">
        <f t="shared" si="26"/>
        <v>5.665</v>
      </c>
      <c r="E47" s="8" t="s">
        <v>11</v>
      </c>
      <c r="F47" s="8">
        <f t="shared" si="27"/>
        <v>30</v>
      </c>
      <c r="G47" s="8">
        <f t="shared" si="28"/>
        <v>48</v>
      </c>
      <c r="H47" s="28">
        <v>179.02216459900001</v>
      </c>
      <c r="I47" s="28">
        <v>219.547213325</v>
      </c>
      <c r="J47" s="28">
        <v>36.052083332999999</v>
      </c>
    </row>
    <row r="48" spans="1:10" x14ac:dyDescent="0.25">
      <c r="A48" s="8" t="str">
        <f t="shared" si="24"/>
        <v>H</v>
      </c>
      <c r="B48" s="19">
        <v>5</v>
      </c>
      <c r="C48" s="8">
        <f t="shared" si="25"/>
        <v>11.5</v>
      </c>
      <c r="D48" s="8">
        <v>2</v>
      </c>
      <c r="E48" s="8" t="s">
        <v>10</v>
      </c>
      <c r="F48" s="8">
        <f t="shared" si="27"/>
        <v>30</v>
      </c>
      <c r="G48" s="8">
        <f t="shared" si="28"/>
        <v>48</v>
      </c>
      <c r="H48" s="28">
        <v>179.02216459900001</v>
      </c>
      <c r="I48" s="28">
        <v>219.547213325</v>
      </c>
      <c r="J48" s="28">
        <v>46.708333332999999</v>
      </c>
    </row>
    <row r="50" spans="1:10" x14ac:dyDescent="0.25">
      <c r="A50" s="8" t="s">
        <v>23</v>
      </c>
      <c r="B50" s="8">
        <v>1.5</v>
      </c>
      <c r="C50" s="8">
        <f>22/2</f>
        <v>11</v>
      </c>
      <c r="D50" s="8">
        <f>9/2</f>
        <v>4.5</v>
      </c>
      <c r="E50" s="8" t="s">
        <v>11</v>
      </c>
      <c r="F50" s="8">
        <v>34.5</v>
      </c>
      <c r="G50" s="8">
        <f>F50+32.5</f>
        <v>67</v>
      </c>
      <c r="H50" s="28">
        <v>107.941186399</v>
      </c>
      <c r="I50" s="28">
        <v>203.047666956</v>
      </c>
      <c r="J50" s="28">
        <v>0</v>
      </c>
    </row>
    <row r="51" spans="1:10" x14ac:dyDescent="0.25">
      <c r="A51" s="8" t="str">
        <f>A50</f>
        <v>I</v>
      </c>
      <c r="B51" s="8">
        <v>2</v>
      </c>
      <c r="C51" s="8">
        <f>C50</f>
        <v>11</v>
      </c>
      <c r="D51" s="8">
        <f>D50</f>
        <v>4.5</v>
      </c>
      <c r="E51" s="8" t="s">
        <v>11</v>
      </c>
      <c r="F51" s="8">
        <f>F50</f>
        <v>34.5</v>
      </c>
      <c r="G51" s="8">
        <f>G50</f>
        <v>67</v>
      </c>
      <c r="H51" s="28">
        <v>107.941186399</v>
      </c>
      <c r="I51" s="28">
        <v>203.047666956</v>
      </c>
      <c r="J51" s="28">
        <v>14.739583333000001</v>
      </c>
    </row>
    <row r="52" spans="1:10" x14ac:dyDescent="0.25">
      <c r="A52" s="8" t="str">
        <f t="shared" ref="A52:A54" si="29">A51</f>
        <v>I</v>
      </c>
      <c r="B52" s="8">
        <v>3</v>
      </c>
      <c r="C52" s="8">
        <f t="shared" ref="C52:C54" si="30">C51</f>
        <v>11</v>
      </c>
      <c r="D52" s="8">
        <f t="shared" ref="D52:D53" si="31">D51</f>
        <v>4.5</v>
      </c>
      <c r="E52" s="8" t="s">
        <v>11</v>
      </c>
      <c r="F52" s="8">
        <f t="shared" ref="F52:F54" si="32">F51</f>
        <v>34.5</v>
      </c>
      <c r="G52" s="8">
        <f t="shared" ref="G52:G54" si="33">G51</f>
        <v>67</v>
      </c>
      <c r="H52" s="28">
        <v>107.941186399</v>
      </c>
      <c r="I52" s="28">
        <v>203.047666956</v>
      </c>
      <c r="J52" s="27">
        <v>25.395833329999999</v>
      </c>
    </row>
    <row r="53" spans="1:10" x14ac:dyDescent="0.25">
      <c r="A53" s="8" t="str">
        <f t="shared" si="29"/>
        <v>I</v>
      </c>
      <c r="B53" s="19">
        <v>4</v>
      </c>
      <c r="C53" s="8">
        <f t="shared" si="30"/>
        <v>11</v>
      </c>
      <c r="D53" s="8">
        <f t="shared" si="31"/>
        <v>4.5</v>
      </c>
      <c r="E53" s="8" t="s">
        <v>11</v>
      </c>
      <c r="F53" s="8">
        <f t="shared" si="32"/>
        <v>34.5</v>
      </c>
      <c r="G53" s="8">
        <f t="shared" si="33"/>
        <v>67</v>
      </c>
      <c r="H53" s="28">
        <v>107.941186399</v>
      </c>
      <c r="I53" s="28">
        <v>203.047666956</v>
      </c>
      <c r="J53" s="28">
        <v>36.052083332999999</v>
      </c>
    </row>
    <row r="54" spans="1:10" x14ac:dyDescent="0.25">
      <c r="A54" s="8" t="str">
        <f t="shared" si="29"/>
        <v>I</v>
      </c>
      <c r="B54" s="19">
        <v>5</v>
      </c>
      <c r="C54" s="8">
        <f t="shared" si="30"/>
        <v>11</v>
      </c>
      <c r="D54" s="8">
        <v>2</v>
      </c>
      <c r="E54" s="8" t="s">
        <v>10</v>
      </c>
      <c r="F54" s="8">
        <f t="shared" si="32"/>
        <v>34.5</v>
      </c>
      <c r="G54" s="8">
        <f t="shared" si="33"/>
        <v>67</v>
      </c>
      <c r="H54" s="28">
        <v>107.941186399</v>
      </c>
      <c r="I54" s="28">
        <v>203.047666956</v>
      </c>
      <c r="J54" s="28">
        <v>46.708333332999999</v>
      </c>
    </row>
    <row r="56" spans="1:10" x14ac:dyDescent="0.25">
      <c r="A56" s="8" t="s">
        <v>24</v>
      </c>
      <c r="B56" s="8">
        <v>1.5</v>
      </c>
      <c r="C56" s="8">
        <f>23/2</f>
        <v>11.5</v>
      </c>
      <c r="D56" s="8">
        <f>9/2</f>
        <v>4.5</v>
      </c>
      <c r="E56" s="8" t="s">
        <v>11</v>
      </c>
      <c r="F56" s="8">
        <v>32.5</v>
      </c>
      <c r="G56" s="8">
        <f>F56+34.5</f>
        <v>67</v>
      </c>
      <c r="H56" s="28">
        <v>148.938674056</v>
      </c>
      <c r="I56" s="28">
        <v>198.21507486799999</v>
      </c>
      <c r="J56" s="28">
        <v>0</v>
      </c>
    </row>
    <row r="57" spans="1:10" x14ac:dyDescent="0.25">
      <c r="A57" s="8" t="str">
        <f>A56</f>
        <v>J</v>
      </c>
      <c r="B57" s="8">
        <v>2</v>
      </c>
      <c r="C57" s="8">
        <f>C56</f>
        <v>11.5</v>
      </c>
      <c r="D57" s="8">
        <f>D56</f>
        <v>4.5</v>
      </c>
      <c r="E57" s="8" t="s">
        <v>11</v>
      </c>
      <c r="F57" s="8">
        <f>F56</f>
        <v>32.5</v>
      </c>
      <c r="G57" s="8">
        <f>G56</f>
        <v>67</v>
      </c>
      <c r="H57" s="28">
        <v>148.938674056</v>
      </c>
      <c r="I57" s="28">
        <v>198.21507486799999</v>
      </c>
      <c r="J57" s="28">
        <v>14.739583333000001</v>
      </c>
    </row>
    <row r="58" spans="1:10" x14ac:dyDescent="0.25">
      <c r="A58" s="8" t="str">
        <f t="shared" ref="A58:A60" si="34">A57</f>
        <v>J</v>
      </c>
      <c r="B58" s="8">
        <v>3</v>
      </c>
      <c r="C58" s="8">
        <f t="shared" ref="C58:C60" si="35">C57</f>
        <v>11.5</v>
      </c>
      <c r="D58" s="8">
        <f t="shared" ref="D58:D59" si="36">D57</f>
        <v>4.5</v>
      </c>
      <c r="E58" s="8" t="s">
        <v>11</v>
      </c>
      <c r="F58" s="8">
        <f t="shared" ref="F58:F60" si="37">F57</f>
        <v>32.5</v>
      </c>
      <c r="G58" s="8">
        <f t="shared" ref="G58:G60" si="38">G57</f>
        <v>67</v>
      </c>
      <c r="H58" s="28">
        <v>148.938674056</v>
      </c>
      <c r="I58" s="28">
        <v>198.21507486799999</v>
      </c>
      <c r="J58" s="27">
        <v>25.395833329999999</v>
      </c>
    </row>
    <row r="59" spans="1:10" x14ac:dyDescent="0.25">
      <c r="A59" s="8" t="str">
        <f t="shared" si="34"/>
        <v>J</v>
      </c>
      <c r="B59" s="19">
        <v>4</v>
      </c>
      <c r="C59" s="8">
        <f t="shared" si="35"/>
        <v>11.5</v>
      </c>
      <c r="D59" s="8">
        <f t="shared" si="36"/>
        <v>4.5</v>
      </c>
      <c r="E59" s="8" t="s">
        <v>11</v>
      </c>
      <c r="F59" s="8">
        <f t="shared" si="37"/>
        <v>32.5</v>
      </c>
      <c r="G59" s="8">
        <f t="shared" si="38"/>
        <v>67</v>
      </c>
      <c r="H59" s="28">
        <v>148.938674056</v>
      </c>
      <c r="I59" s="28">
        <v>198.21507486799999</v>
      </c>
      <c r="J59" s="28">
        <v>36.052083332999999</v>
      </c>
    </row>
    <row r="60" spans="1:10" x14ac:dyDescent="0.25">
      <c r="A60" s="8" t="str">
        <f t="shared" si="34"/>
        <v>J</v>
      </c>
      <c r="B60" s="19">
        <v>5</v>
      </c>
      <c r="C60" s="8">
        <f t="shared" si="35"/>
        <v>11.5</v>
      </c>
      <c r="D60" s="8">
        <v>2</v>
      </c>
      <c r="E60" s="8" t="s">
        <v>10</v>
      </c>
      <c r="F60" s="8">
        <f t="shared" si="37"/>
        <v>32.5</v>
      </c>
      <c r="G60" s="8">
        <f t="shared" si="38"/>
        <v>67</v>
      </c>
      <c r="H60" s="28">
        <v>148.938674056</v>
      </c>
      <c r="I60" s="28">
        <v>198.21507486799999</v>
      </c>
      <c r="J60" s="28">
        <v>46.708333332999999</v>
      </c>
    </row>
    <row r="62" spans="1:10" x14ac:dyDescent="0.25">
      <c r="A62" s="8" t="s">
        <v>25</v>
      </c>
      <c r="B62" s="8">
        <v>1.5</v>
      </c>
      <c r="C62" s="8">
        <f>18/2</f>
        <v>9</v>
      </c>
      <c r="D62" s="8">
        <f>18/2</f>
        <v>9</v>
      </c>
      <c r="E62" s="8" t="s">
        <v>11</v>
      </c>
      <c r="F62" s="8">
        <v>34</v>
      </c>
      <c r="G62" s="8">
        <f>F62+26</f>
        <v>60</v>
      </c>
      <c r="H62" s="28">
        <v>142.01964405999999</v>
      </c>
      <c r="I62" s="28">
        <v>202.37847131699999</v>
      </c>
      <c r="J62" s="28">
        <v>0</v>
      </c>
    </row>
    <row r="63" spans="1:10" x14ac:dyDescent="0.25">
      <c r="A63" s="8" t="str">
        <f>A62</f>
        <v>K</v>
      </c>
      <c r="B63" s="8">
        <v>2</v>
      </c>
      <c r="C63" s="8">
        <f>C62</f>
        <v>9</v>
      </c>
      <c r="D63" s="8">
        <f>D62</f>
        <v>9</v>
      </c>
      <c r="E63" s="8" t="s">
        <v>11</v>
      </c>
      <c r="F63" s="8">
        <f>F62</f>
        <v>34</v>
      </c>
      <c r="G63" s="8">
        <f>G62</f>
        <v>60</v>
      </c>
      <c r="H63" s="28">
        <v>142.01964405999999</v>
      </c>
      <c r="I63" s="28">
        <v>202.37847131699999</v>
      </c>
      <c r="J63" s="28">
        <v>14.739583333000001</v>
      </c>
    </row>
    <row r="64" spans="1:10" x14ac:dyDescent="0.25">
      <c r="A64" s="8" t="str">
        <f t="shared" ref="A64:A66" si="39">A63</f>
        <v>K</v>
      </c>
      <c r="B64" s="8">
        <v>3</v>
      </c>
      <c r="C64" s="8">
        <f t="shared" ref="C64:C66" si="40">C63</f>
        <v>9</v>
      </c>
      <c r="D64" s="8">
        <f t="shared" ref="D64:D65" si="41">D63</f>
        <v>9</v>
      </c>
      <c r="E64" s="8" t="s">
        <v>11</v>
      </c>
      <c r="F64" s="8">
        <f t="shared" ref="F64:F66" si="42">F63</f>
        <v>34</v>
      </c>
      <c r="G64" s="8">
        <f t="shared" ref="G64:G66" si="43">G63</f>
        <v>60</v>
      </c>
      <c r="H64" s="28">
        <v>142.01964405999999</v>
      </c>
      <c r="I64" s="28">
        <v>202.37847131699999</v>
      </c>
      <c r="J64" s="27">
        <v>25.395833329999999</v>
      </c>
    </row>
    <row r="65" spans="1:18" x14ac:dyDescent="0.25">
      <c r="A65" s="8" t="str">
        <f t="shared" si="39"/>
        <v>K</v>
      </c>
      <c r="B65" s="19">
        <v>4</v>
      </c>
      <c r="C65" s="8">
        <f t="shared" si="40"/>
        <v>9</v>
      </c>
      <c r="D65" s="8">
        <f t="shared" si="41"/>
        <v>9</v>
      </c>
      <c r="E65" s="8" t="s">
        <v>11</v>
      </c>
      <c r="F65" s="8">
        <f t="shared" si="42"/>
        <v>34</v>
      </c>
      <c r="G65" s="8">
        <f t="shared" si="43"/>
        <v>60</v>
      </c>
      <c r="H65" s="28">
        <v>142.01964405999999</v>
      </c>
      <c r="I65" s="28">
        <v>202.37847131699999</v>
      </c>
      <c r="J65" s="28">
        <v>36.052083332999999</v>
      </c>
    </row>
    <row r="66" spans="1:18" x14ac:dyDescent="0.25">
      <c r="A66" s="8" t="str">
        <f t="shared" si="39"/>
        <v>K</v>
      </c>
      <c r="B66" s="19">
        <v>5</v>
      </c>
      <c r="C66" s="8">
        <f t="shared" si="40"/>
        <v>9</v>
      </c>
      <c r="D66" s="8">
        <v>2</v>
      </c>
      <c r="E66" s="8" t="s">
        <v>10</v>
      </c>
      <c r="F66" s="8">
        <f t="shared" si="42"/>
        <v>34</v>
      </c>
      <c r="G66" s="8">
        <f t="shared" si="43"/>
        <v>60</v>
      </c>
      <c r="H66" s="28">
        <v>142.01964405999999</v>
      </c>
      <c r="I66" s="28">
        <v>202.37847131699999</v>
      </c>
      <c r="J66" s="28">
        <v>46.708333332999999</v>
      </c>
    </row>
    <row r="67" spans="1:18" x14ac:dyDescent="0.25">
      <c r="A67" s="8"/>
      <c r="B67" s="19"/>
      <c r="C67" s="8"/>
      <c r="D67" s="8"/>
      <c r="E67" s="8"/>
      <c r="F67" s="8"/>
      <c r="G67" s="8"/>
    </row>
    <row r="68" spans="1:18" x14ac:dyDescent="0.25">
      <c r="A68" s="8" t="s">
        <v>153</v>
      </c>
      <c r="B68" s="8">
        <v>1.5</v>
      </c>
      <c r="C68" s="8">
        <f>30/2</f>
        <v>15</v>
      </c>
      <c r="D68" s="8">
        <f>18/2</f>
        <v>9</v>
      </c>
      <c r="E68" s="8" t="s">
        <v>11</v>
      </c>
      <c r="F68" s="8">
        <v>34</v>
      </c>
      <c r="G68" s="8">
        <f>F68+26</f>
        <v>60</v>
      </c>
      <c r="H68" s="28">
        <v>274.02565786500003</v>
      </c>
      <c r="I68" s="28">
        <v>197.54096153</v>
      </c>
      <c r="J68" s="28">
        <v>0</v>
      </c>
      <c r="R68"/>
    </row>
    <row r="69" spans="1:18" x14ac:dyDescent="0.25">
      <c r="A69" s="8" t="str">
        <f>A68</f>
        <v>K1</v>
      </c>
      <c r="B69" s="8">
        <v>2</v>
      </c>
      <c r="C69" s="8">
        <f>C68</f>
        <v>15</v>
      </c>
      <c r="D69" s="8">
        <f>D68</f>
        <v>9</v>
      </c>
      <c r="E69" s="8" t="s">
        <v>11</v>
      </c>
      <c r="F69" s="8">
        <f>F68</f>
        <v>34</v>
      </c>
      <c r="G69" s="8">
        <f>G68</f>
        <v>60</v>
      </c>
      <c r="H69" s="28">
        <v>274.02565786500003</v>
      </c>
      <c r="I69" s="28">
        <v>197.54096153</v>
      </c>
      <c r="J69" s="28">
        <v>14.739583333000001</v>
      </c>
      <c r="R69"/>
    </row>
    <row r="70" spans="1:18" x14ac:dyDescent="0.25">
      <c r="A70" s="8" t="str">
        <f t="shared" ref="A70:A72" si="44">A69</f>
        <v>K1</v>
      </c>
      <c r="B70" s="8">
        <v>3</v>
      </c>
      <c r="C70" s="8">
        <f t="shared" ref="C70:D72" si="45">C69</f>
        <v>15</v>
      </c>
      <c r="D70" s="8">
        <f t="shared" si="45"/>
        <v>9</v>
      </c>
      <c r="E70" s="8" t="s">
        <v>11</v>
      </c>
      <c r="F70" s="8">
        <f t="shared" ref="F70:G72" si="46">F69</f>
        <v>34</v>
      </c>
      <c r="G70" s="8">
        <f t="shared" si="46"/>
        <v>60</v>
      </c>
      <c r="H70" s="28">
        <v>274.02565786500003</v>
      </c>
      <c r="I70" s="28">
        <v>197.54096153</v>
      </c>
      <c r="J70" s="27">
        <v>25.395833329999999</v>
      </c>
      <c r="R70"/>
    </row>
    <row r="71" spans="1:18" x14ac:dyDescent="0.25">
      <c r="A71" s="8" t="str">
        <f t="shared" si="44"/>
        <v>K1</v>
      </c>
      <c r="B71" s="19">
        <v>4</v>
      </c>
      <c r="C71" s="8">
        <f t="shared" si="45"/>
        <v>15</v>
      </c>
      <c r="D71" s="8">
        <f t="shared" si="45"/>
        <v>9</v>
      </c>
      <c r="E71" s="8" t="s">
        <v>11</v>
      </c>
      <c r="F71" s="8">
        <f t="shared" si="46"/>
        <v>34</v>
      </c>
      <c r="G71" s="8">
        <f t="shared" si="46"/>
        <v>60</v>
      </c>
      <c r="H71" s="28">
        <v>274.02565786500003</v>
      </c>
      <c r="I71" s="28">
        <v>197.54096153</v>
      </c>
      <c r="J71" s="28">
        <v>36.052083332999999</v>
      </c>
      <c r="R71"/>
    </row>
    <row r="72" spans="1:18" x14ac:dyDescent="0.25">
      <c r="A72" s="8" t="str">
        <f t="shared" si="44"/>
        <v>K1</v>
      </c>
      <c r="B72" s="19">
        <v>5</v>
      </c>
      <c r="C72" s="8">
        <f t="shared" si="45"/>
        <v>15</v>
      </c>
      <c r="D72" s="8">
        <v>2</v>
      </c>
      <c r="E72" s="8" t="s">
        <v>10</v>
      </c>
      <c r="F72" s="8">
        <f t="shared" si="46"/>
        <v>34</v>
      </c>
      <c r="G72" s="8">
        <f t="shared" si="46"/>
        <v>60</v>
      </c>
      <c r="H72" s="28">
        <v>274.02565786500003</v>
      </c>
      <c r="I72" s="28">
        <v>197.54096153</v>
      </c>
      <c r="J72" s="28">
        <v>46.708333332999999</v>
      </c>
      <c r="R72"/>
    </row>
    <row r="74" spans="1:18" x14ac:dyDescent="0.25">
      <c r="A74" s="8" t="s">
        <v>26</v>
      </c>
      <c r="B74" s="8">
        <v>1.5</v>
      </c>
      <c r="C74" s="8">
        <f>18/2</f>
        <v>9</v>
      </c>
      <c r="D74" s="8">
        <f>10/2</f>
        <v>5</v>
      </c>
      <c r="E74" s="8" t="s">
        <v>11</v>
      </c>
      <c r="F74" s="8">
        <v>26</v>
      </c>
      <c r="G74" s="8">
        <f>F74+34</f>
        <v>60</v>
      </c>
      <c r="H74" s="28">
        <v>175.01738347099999</v>
      </c>
      <c r="I74" s="28">
        <v>197.547570957</v>
      </c>
      <c r="J74" s="28">
        <v>0</v>
      </c>
    </row>
    <row r="75" spans="1:18" x14ac:dyDescent="0.25">
      <c r="A75" s="8" t="str">
        <f>A74</f>
        <v>L</v>
      </c>
      <c r="B75" s="8">
        <v>2</v>
      </c>
      <c r="C75" s="8">
        <f>C74</f>
        <v>9</v>
      </c>
      <c r="D75" s="8">
        <f>D74</f>
        <v>5</v>
      </c>
      <c r="E75" s="8" t="s">
        <v>11</v>
      </c>
      <c r="F75" s="8">
        <f>F74</f>
        <v>26</v>
      </c>
      <c r="G75" s="8">
        <f>G74</f>
        <v>60</v>
      </c>
      <c r="H75" s="28">
        <v>175.01738347099999</v>
      </c>
      <c r="I75" s="28">
        <v>197.547570957</v>
      </c>
      <c r="J75" s="28">
        <v>14.739583333000001</v>
      </c>
    </row>
    <row r="76" spans="1:18" x14ac:dyDescent="0.25">
      <c r="A76" s="8" t="str">
        <f t="shared" ref="A76:A77" si="47">A75</f>
        <v>L</v>
      </c>
      <c r="B76" s="8">
        <v>3</v>
      </c>
      <c r="C76" s="8">
        <f t="shared" ref="C76:C77" si="48">C75</f>
        <v>9</v>
      </c>
      <c r="D76" s="8">
        <f t="shared" ref="D76:D77" si="49">D75</f>
        <v>5</v>
      </c>
      <c r="E76" s="8" t="s">
        <v>11</v>
      </c>
      <c r="F76" s="8">
        <f t="shared" ref="F76:F77" si="50">F75</f>
        <v>26</v>
      </c>
      <c r="G76" s="8">
        <f t="shared" ref="G76:G77" si="51">G75</f>
        <v>60</v>
      </c>
      <c r="H76" s="28">
        <v>175.01738347099999</v>
      </c>
      <c r="I76" s="28">
        <v>197.547570957</v>
      </c>
      <c r="J76" s="27">
        <v>25.395833329999999</v>
      </c>
    </row>
    <row r="77" spans="1:18" x14ac:dyDescent="0.25">
      <c r="A77" s="8" t="str">
        <f t="shared" si="47"/>
        <v>L</v>
      </c>
      <c r="B77" s="19">
        <v>4</v>
      </c>
      <c r="C77" s="8">
        <f t="shared" si="48"/>
        <v>9</v>
      </c>
      <c r="D77" s="8">
        <f t="shared" si="49"/>
        <v>5</v>
      </c>
      <c r="E77" s="8" t="s">
        <v>11</v>
      </c>
      <c r="F77" s="8">
        <f t="shared" si="50"/>
        <v>26</v>
      </c>
      <c r="G77" s="8">
        <f t="shared" si="51"/>
        <v>60</v>
      </c>
      <c r="H77" s="28">
        <v>175.01738347099999</v>
      </c>
      <c r="I77" s="28">
        <v>197.547570957</v>
      </c>
      <c r="J77" s="28">
        <v>36.052083332999999</v>
      </c>
    </row>
    <row r="78" spans="1:18" x14ac:dyDescent="0.25">
      <c r="A78" s="8" t="str">
        <f>A77</f>
        <v>L</v>
      </c>
      <c r="B78" s="19">
        <v>5</v>
      </c>
      <c r="C78" s="8">
        <f>C77</f>
        <v>9</v>
      </c>
      <c r="D78" s="8">
        <v>2</v>
      </c>
      <c r="E78" s="8" t="s">
        <v>10</v>
      </c>
      <c r="F78" s="8">
        <f>F77</f>
        <v>26</v>
      </c>
      <c r="G78" s="8">
        <f>G77</f>
        <v>60</v>
      </c>
      <c r="H78" s="28">
        <v>175.01738347099999</v>
      </c>
      <c r="I78" s="28">
        <v>197.547570957</v>
      </c>
      <c r="J78" s="28">
        <v>46.708333332999999</v>
      </c>
      <c r="R78"/>
    </row>
    <row r="79" spans="1:18" x14ac:dyDescent="0.25">
      <c r="A79" s="8"/>
      <c r="B79" s="19"/>
      <c r="C79" s="8"/>
      <c r="D79" s="8"/>
      <c r="E79" s="8"/>
      <c r="F79" s="8"/>
      <c r="G79" s="8"/>
      <c r="R79"/>
    </row>
    <row r="80" spans="1:18" x14ac:dyDescent="0.25">
      <c r="A80" s="8" t="s">
        <v>154</v>
      </c>
      <c r="B80" s="8">
        <v>1.5</v>
      </c>
      <c r="C80" s="8">
        <f>30/2</f>
        <v>15</v>
      </c>
      <c r="D80" s="8">
        <f>18/2</f>
        <v>9</v>
      </c>
      <c r="E80" s="8" t="s">
        <v>11</v>
      </c>
      <c r="F80" s="8">
        <v>34</v>
      </c>
      <c r="G80" s="8">
        <f>F80+26</f>
        <v>60</v>
      </c>
      <c r="H80" s="28">
        <v>307.02087442599998</v>
      </c>
      <c r="I80" s="28">
        <v>197.55102200799999</v>
      </c>
      <c r="J80" s="28">
        <v>0</v>
      </c>
      <c r="R80"/>
    </row>
    <row r="81" spans="1:18" x14ac:dyDescent="0.25">
      <c r="A81" s="8" t="str">
        <f>A80</f>
        <v>L1</v>
      </c>
      <c r="B81" s="8">
        <v>2</v>
      </c>
      <c r="C81" s="8">
        <f>C80</f>
        <v>15</v>
      </c>
      <c r="D81" s="8">
        <f>D80</f>
        <v>9</v>
      </c>
      <c r="E81" s="8" t="s">
        <v>11</v>
      </c>
      <c r="F81" s="8">
        <f>F80</f>
        <v>34</v>
      </c>
      <c r="G81" s="8">
        <f>G80</f>
        <v>60</v>
      </c>
      <c r="H81" s="28">
        <v>307.02087442599998</v>
      </c>
      <c r="I81" s="28">
        <v>197.55102200799999</v>
      </c>
      <c r="J81" s="28">
        <v>14.739583333000001</v>
      </c>
      <c r="R81"/>
    </row>
    <row r="82" spans="1:18" x14ac:dyDescent="0.25">
      <c r="A82" s="8" t="str">
        <f t="shared" ref="A82:A84" si="52">A81</f>
        <v>L1</v>
      </c>
      <c r="B82" s="8">
        <v>3</v>
      </c>
      <c r="C82" s="8">
        <f t="shared" ref="C82:D82" si="53">C81</f>
        <v>15</v>
      </c>
      <c r="D82" s="8">
        <f t="shared" si="53"/>
        <v>9</v>
      </c>
      <c r="E82" s="8" t="s">
        <v>11</v>
      </c>
      <c r="F82" s="8">
        <f t="shared" ref="F82:G82" si="54">F81</f>
        <v>34</v>
      </c>
      <c r="G82" s="8">
        <f t="shared" si="54"/>
        <v>60</v>
      </c>
      <c r="H82" s="28">
        <v>307.02087442599998</v>
      </c>
      <c r="I82" s="28">
        <v>197.55102200799999</v>
      </c>
      <c r="J82" s="27">
        <v>25.395833329999999</v>
      </c>
      <c r="R82"/>
    </row>
    <row r="83" spans="1:18" x14ac:dyDescent="0.25">
      <c r="A83" s="8" t="str">
        <f t="shared" si="52"/>
        <v>L1</v>
      </c>
      <c r="B83" s="19">
        <v>4</v>
      </c>
      <c r="C83" s="8">
        <f t="shared" ref="C83:D83" si="55">C82</f>
        <v>15</v>
      </c>
      <c r="D83" s="8">
        <f t="shared" si="55"/>
        <v>9</v>
      </c>
      <c r="E83" s="8" t="s">
        <v>11</v>
      </c>
      <c r="F83" s="8">
        <f t="shared" ref="F83:G83" si="56">F82</f>
        <v>34</v>
      </c>
      <c r="G83" s="8">
        <f t="shared" si="56"/>
        <v>60</v>
      </c>
      <c r="H83" s="28">
        <v>307.02087442599998</v>
      </c>
      <c r="I83" s="28">
        <v>197.55102200799999</v>
      </c>
      <c r="J83" s="28">
        <v>36.052083332999999</v>
      </c>
      <c r="R83"/>
    </row>
    <row r="84" spans="1:18" x14ac:dyDescent="0.25">
      <c r="A84" s="8" t="str">
        <f t="shared" si="52"/>
        <v>L1</v>
      </c>
      <c r="B84" s="19">
        <v>5</v>
      </c>
      <c r="C84" s="8">
        <f t="shared" ref="C84" si="57">C83</f>
        <v>15</v>
      </c>
      <c r="D84" s="8">
        <v>2</v>
      </c>
      <c r="E84" s="8" t="s">
        <v>10</v>
      </c>
      <c r="F84" s="8">
        <f t="shared" ref="F84:G84" si="58">F83</f>
        <v>34</v>
      </c>
      <c r="G84" s="8">
        <f t="shared" si="58"/>
        <v>60</v>
      </c>
      <c r="H84" s="28">
        <v>307.02087442599998</v>
      </c>
      <c r="I84" s="28">
        <v>197.55102200799999</v>
      </c>
      <c r="J84" s="28">
        <v>46.708333332999999</v>
      </c>
      <c r="R84"/>
    </row>
    <row r="86" spans="1:18" x14ac:dyDescent="0.25">
      <c r="A86" s="8" t="s">
        <v>27</v>
      </c>
      <c r="B86" s="8">
        <v>1.5</v>
      </c>
      <c r="C86" s="8">
        <f>18/2</f>
        <v>9</v>
      </c>
      <c r="D86" s="8">
        <f>17/2</f>
        <v>8.5</v>
      </c>
      <c r="E86" s="8" t="s">
        <v>11</v>
      </c>
      <c r="F86" s="8">
        <v>34.5</v>
      </c>
      <c r="G86" s="8">
        <v>0</v>
      </c>
      <c r="H86" s="28">
        <v>107.941186399</v>
      </c>
      <c r="I86" s="28">
        <v>185.21433362299999</v>
      </c>
      <c r="J86" s="28">
        <v>0</v>
      </c>
      <c r="R86"/>
    </row>
    <row r="87" spans="1:18" x14ac:dyDescent="0.25">
      <c r="A87" s="8" t="str">
        <f>A86</f>
        <v>M</v>
      </c>
      <c r="B87" s="8">
        <v>2</v>
      </c>
      <c r="C87" s="8">
        <f>C86</f>
        <v>9</v>
      </c>
      <c r="D87" s="8">
        <f>D86</f>
        <v>8.5</v>
      </c>
      <c r="E87" s="8" t="s">
        <v>11</v>
      </c>
      <c r="F87" s="8">
        <f>F86</f>
        <v>34.5</v>
      </c>
      <c r="G87" s="8">
        <f>G86</f>
        <v>0</v>
      </c>
      <c r="H87" s="28">
        <v>107.941186399</v>
      </c>
      <c r="I87" s="28">
        <v>185.21433362299999</v>
      </c>
      <c r="J87" s="28">
        <v>14.739583333000001</v>
      </c>
      <c r="R87"/>
    </row>
    <row r="88" spans="1:18" x14ac:dyDescent="0.25">
      <c r="A88" s="8" t="str">
        <f t="shared" ref="A88:A90" si="59">A87</f>
        <v>M</v>
      </c>
      <c r="B88" s="8">
        <v>3</v>
      </c>
      <c r="C88" s="8">
        <f t="shared" ref="C88:D90" si="60">C87</f>
        <v>9</v>
      </c>
      <c r="D88" s="8">
        <f t="shared" si="60"/>
        <v>8.5</v>
      </c>
      <c r="E88" s="8" t="s">
        <v>11</v>
      </c>
      <c r="F88" s="8">
        <f t="shared" ref="F88:G90" si="61">F87</f>
        <v>34.5</v>
      </c>
      <c r="G88" s="8">
        <f t="shared" si="61"/>
        <v>0</v>
      </c>
      <c r="H88" s="28">
        <v>107.941186399</v>
      </c>
      <c r="I88" s="28">
        <v>185.21433362299999</v>
      </c>
      <c r="J88" s="27">
        <v>25.395833329999999</v>
      </c>
      <c r="R88"/>
    </row>
    <row r="89" spans="1:18" x14ac:dyDescent="0.25">
      <c r="A89" s="8" t="str">
        <f t="shared" si="59"/>
        <v>M</v>
      </c>
      <c r="B89" s="19">
        <v>4</v>
      </c>
      <c r="C89" s="8">
        <f t="shared" si="60"/>
        <v>9</v>
      </c>
      <c r="D89" s="8">
        <f t="shared" si="60"/>
        <v>8.5</v>
      </c>
      <c r="E89" s="8" t="s">
        <v>11</v>
      </c>
      <c r="F89" s="8">
        <f t="shared" si="61"/>
        <v>34.5</v>
      </c>
      <c r="G89" s="8">
        <f t="shared" si="61"/>
        <v>0</v>
      </c>
      <c r="H89" s="28">
        <v>107.941186399</v>
      </c>
      <c r="I89" s="28">
        <v>185.21433362299999</v>
      </c>
      <c r="J89" s="28">
        <v>36.052083332999999</v>
      </c>
      <c r="R89"/>
    </row>
    <row r="90" spans="1:18" x14ac:dyDescent="0.25">
      <c r="A90" s="8" t="str">
        <f t="shared" si="59"/>
        <v>M</v>
      </c>
      <c r="B90" s="19">
        <v>5</v>
      </c>
      <c r="C90" s="8">
        <f t="shared" si="60"/>
        <v>9</v>
      </c>
      <c r="D90" s="8">
        <v>2</v>
      </c>
      <c r="E90" s="8" t="s">
        <v>10</v>
      </c>
      <c r="F90" s="8">
        <f t="shared" si="61"/>
        <v>34.5</v>
      </c>
      <c r="G90" s="8">
        <f t="shared" si="61"/>
        <v>0</v>
      </c>
      <c r="H90" s="28">
        <v>107.941186399</v>
      </c>
      <c r="I90" s="28">
        <v>185.21433362299999</v>
      </c>
      <c r="J90" s="28">
        <v>46.708333332999999</v>
      </c>
      <c r="R90"/>
    </row>
    <row r="92" spans="1:18" x14ac:dyDescent="0.25">
      <c r="A92" s="8" t="s">
        <v>29</v>
      </c>
      <c r="B92" s="8">
        <v>1.5</v>
      </c>
      <c r="C92" s="8">
        <f>20/2</f>
        <v>10</v>
      </c>
      <c r="D92" s="8">
        <f>6.5/2</f>
        <v>3.25</v>
      </c>
      <c r="E92" s="8" t="s">
        <v>28</v>
      </c>
      <c r="F92" s="8">
        <v>8</v>
      </c>
      <c r="G92" s="8">
        <v>0</v>
      </c>
      <c r="H92" s="28">
        <v>156.488902448</v>
      </c>
      <c r="I92" s="28">
        <v>170.88107648100001</v>
      </c>
      <c r="J92" s="28">
        <v>0</v>
      </c>
      <c r="R92"/>
    </row>
    <row r="93" spans="1:18" x14ac:dyDescent="0.25">
      <c r="A93" s="8" t="str">
        <f>A92</f>
        <v>N</v>
      </c>
      <c r="B93" s="8">
        <v>2</v>
      </c>
      <c r="C93" s="8">
        <f>C92</f>
        <v>10</v>
      </c>
      <c r="D93" s="8">
        <f>D92</f>
        <v>3.25</v>
      </c>
      <c r="E93" s="8" t="str">
        <f>E92</f>
        <v>corridor</v>
      </c>
      <c r="F93" s="8">
        <f>F92</f>
        <v>8</v>
      </c>
      <c r="G93" s="8">
        <f>G92</f>
        <v>0</v>
      </c>
      <c r="H93" s="28">
        <v>156.488902448</v>
      </c>
      <c r="I93" s="28">
        <v>170.88107648100001</v>
      </c>
      <c r="J93" s="28">
        <v>14.739583333000001</v>
      </c>
      <c r="R93"/>
    </row>
    <row r="94" spans="1:18" x14ac:dyDescent="0.25">
      <c r="A94" s="8" t="str">
        <f t="shared" ref="A94:A96" si="62">A93</f>
        <v>N</v>
      </c>
      <c r="B94" s="8">
        <v>3</v>
      </c>
      <c r="C94" s="8">
        <f t="shared" ref="C94:E94" si="63">C93</f>
        <v>10</v>
      </c>
      <c r="D94" s="8">
        <f t="shared" si="63"/>
        <v>3.25</v>
      </c>
      <c r="E94" s="8" t="str">
        <f t="shared" si="63"/>
        <v>corridor</v>
      </c>
      <c r="F94" s="8">
        <f t="shared" ref="F94:G94" si="64">F93</f>
        <v>8</v>
      </c>
      <c r="G94" s="8">
        <f t="shared" si="64"/>
        <v>0</v>
      </c>
      <c r="H94" s="28">
        <v>156.488902448</v>
      </c>
      <c r="I94" s="28">
        <v>170.88107648100001</v>
      </c>
      <c r="J94" s="27">
        <v>25.395833329999999</v>
      </c>
      <c r="R94"/>
    </row>
    <row r="95" spans="1:18" x14ac:dyDescent="0.25">
      <c r="A95" s="8" t="str">
        <f t="shared" si="62"/>
        <v>N</v>
      </c>
      <c r="B95" s="19">
        <v>4</v>
      </c>
      <c r="C95" s="8">
        <f t="shared" ref="C95:E95" si="65">C94</f>
        <v>10</v>
      </c>
      <c r="D95" s="8">
        <f t="shared" si="65"/>
        <v>3.25</v>
      </c>
      <c r="E95" s="8" t="str">
        <f t="shared" si="65"/>
        <v>corridor</v>
      </c>
      <c r="F95" s="8">
        <f t="shared" ref="F95:G95" si="66">F94</f>
        <v>8</v>
      </c>
      <c r="G95" s="8">
        <f t="shared" si="66"/>
        <v>0</v>
      </c>
      <c r="H95" s="28">
        <v>156.488902448</v>
      </c>
      <c r="I95" s="28">
        <v>170.88107648100001</v>
      </c>
      <c r="J95" s="28">
        <v>36.052083332999999</v>
      </c>
      <c r="R95"/>
    </row>
    <row r="96" spans="1:18" x14ac:dyDescent="0.25">
      <c r="A96" s="8" t="str">
        <f t="shared" si="62"/>
        <v>N</v>
      </c>
      <c r="B96" s="19">
        <v>5</v>
      </c>
      <c r="C96" s="8">
        <f t="shared" ref="C96" si="67">C95</f>
        <v>10</v>
      </c>
      <c r="D96" s="8">
        <v>2</v>
      </c>
      <c r="E96" s="8" t="s">
        <v>10</v>
      </c>
      <c r="F96" s="8">
        <f t="shared" ref="F96:G96" si="68">F95</f>
        <v>8</v>
      </c>
      <c r="G96" s="8">
        <f t="shared" si="68"/>
        <v>0</v>
      </c>
      <c r="H96" s="28">
        <v>156.488902448</v>
      </c>
      <c r="I96" s="28">
        <v>170.88107648100001</v>
      </c>
      <c r="J96" s="28">
        <v>46.708333332999999</v>
      </c>
      <c r="R96"/>
    </row>
    <row r="98" spans="1:18" x14ac:dyDescent="0.25">
      <c r="A98" s="8" t="s">
        <v>30</v>
      </c>
      <c r="B98" s="8">
        <v>1.5</v>
      </c>
      <c r="C98" s="8">
        <f>16/2</f>
        <v>8</v>
      </c>
      <c r="D98" s="8">
        <f>6.5/2</f>
        <v>3.25</v>
      </c>
      <c r="E98" s="8" t="s">
        <v>28</v>
      </c>
      <c r="F98" s="8">
        <v>8</v>
      </c>
      <c r="G98" s="8">
        <f>8+8</f>
        <v>16</v>
      </c>
      <c r="H98" s="28">
        <v>134.934870316</v>
      </c>
      <c r="I98" s="28">
        <v>164.88213799900001</v>
      </c>
      <c r="J98" s="28">
        <v>0</v>
      </c>
      <c r="R98"/>
    </row>
    <row r="99" spans="1:18" x14ac:dyDescent="0.25">
      <c r="A99" s="8" t="str">
        <f>A98</f>
        <v>O</v>
      </c>
      <c r="B99" s="8">
        <v>2</v>
      </c>
      <c r="C99" s="8">
        <f>C98</f>
        <v>8</v>
      </c>
      <c r="D99" s="8">
        <f>D98</f>
        <v>3.25</v>
      </c>
      <c r="E99" s="8" t="str">
        <f>E98</f>
        <v>corridor</v>
      </c>
      <c r="F99" s="8">
        <f>F98</f>
        <v>8</v>
      </c>
      <c r="G99" s="8">
        <f>G98</f>
        <v>16</v>
      </c>
      <c r="H99" s="28">
        <v>134.934870316</v>
      </c>
      <c r="I99" s="28">
        <v>164.88213799900001</v>
      </c>
      <c r="J99" s="28">
        <v>14.739583333000001</v>
      </c>
      <c r="R99"/>
    </row>
    <row r="100" spans="1:18" x14ac:dyDescent="0.25">
      <c r="A100" s="8" t="str">
        <f t="shared" ref="A100:A102" si="69">A99</f>
        <v>O</v>
      </c>
      <c r="B100" s="8">
        <v>3</v>
      </c>
      <c r="C100" s="8">
        <f t="shared" ref="C100:G100" si="70">C99</f>
        <v>8</v>
      </c>
      <c r="D100" s="8">
        <f t="shared" si="70"/>
        <v>3.25</v>
      </c>
      <c r="E100" s="8" t="str">
        <f t="shared" si="70"/>
        <v>corridor</v>
      </c>
      <c r="F100" s="8">
        <f t="shared" si="70"/>
        <v>8</v>
      </c>
      <c r="G100" s="8">
        <f t="shared" si="70"/>
        <v>16</v>
      </c>
      <c r="H100" s="28">
        <v>134.934870316</v>
      </c>
      <c r="I100" s="28">
        <v>164.88213799900001</v>
      </c>
      <c r="J100" s="27">
        <v>25.395833329999999</v>
      </c>
      <c r="R100"/>
    </row>
    <row r="101" spans="1:18" x14ac:dyDescent="0.25">
      <c r="A101" s="8" t="str">
        <f t="shared" si="69"/>
        <v>O</v>
      </c>
      <c r="B101" s="19">
        <v>4</v>
      </c>
      <c r="C101" s="8">
        <f t="shared" ref="C101:G101" si="71">C100</f>
        <v>8</v>
      </c>
      <c r="D101" s="8">
        <f t="shared" si="71"/>
        <v>3.25</v>
      </c>
      <c r="E101" s="8" t="str">
        <f t="shared" si="71"/>
        <v>corridor</v>
      </c>
      <c r="F101" s="8">
        <f t="shared" si="71"/>
        <v>8</v>
      </c>
      <c r="G101" s="8">
        <f t="shared" si="71"/>
        <v>16</v>
      </c>
      <c r="H101" s="28">
        <v>134.934870316</v>
      </c>
      <c r="I101" s="28">
        <v>164.88213799900001</v>
      </c>
      <c r="J101" s="28">
        <v>36.052083332999999</v>
      </c>
      <c r="R101"/>
    </row>
    <row r="102" spans="1:18" x14ac:dyDescent="0.25">
      <c r="A102" s="8" t="str">
        <f t="shared" si="69"/>
        <v>O</v>
      </c>
      <c r="B102" s="19">
        <v>5</v>
      </c>
      <c r="C102" s="8">
        <f t="shared" ref="C102" si="72">C101</f>
        <v>8</v>
      </c>
      <c r="D102" s="8">
        <v>2</v>
      </c>
      <c r="E102" s="8" t="s">
        <v>10</v>
      </c>
      <c r="F102" s="8">
        <f t="shared" ref="F102:G102" si="73">F101</f>
        <v>8</v>
      </c>
      <c r="G102" s="8">
        <f t="shared" si="73"/>
        <v>16</v>
      </c>
      <c r="H102" s="28">
        <v>134.934870316</v>
      </c>
      <c r="I102" s="28">
        <v>164.88213799900001</v>
      </c>
      <c r="J102" s="28">
        <v>46.708333332999999</v>
      </c>
      <c r="R102"/>
    </row>
    <row r="104" spans="1:18" x14ac:dyDescent="0.25">
      <c r="A104" s="8" t="s">
        <v>31</v>
      </c>
      <c r="B104" s="8">
        <v>1.5</v>
      </c>
      <c r="C104" s="8">
        <f>36/2</f>
        <v>18</v>
      </c>
      <c r="D104" s="8">
        <f>6.5/2</f>
        <v>3.25</v>
      </c>
      <c r="E104" s="8" t="s">
        <v>28</v>
      </c>
      <c r="F104" s="8">
        <v>15.5</v>
      </c>
      <c r="G104" s="8">
        <f>15.5+24.5+17*2+43*2</f>
        <v>160</v>
      </c>
      <c r="H104" s="28">
        <v>172.32223578099999</v>
      </c>
      <c r="I104" s="28">
        <v>154.88107648100001</v>
      </c>
      <c r="J104" s="28">
        <v>0</v>
      </c>
      <c r="R104"/>
    </row>
    <row r="105" spans="1:18" x14ac:dyDescent="0.25">
      <c r="A105" s="8" t="str">
        <f>A104</f>
        <v>P</v>
      </c>
      <c r="B105" s="8">
        <v>2</v>
      </c>
      <c r="C105" s="8">
        <f>C104</f>
        <v>18</v>
      </c>
      <c r="D105" s="8">
        <f>D104</f>
        <v>3.25</v>
      </c>
      <c r="E105" s="8" t="str">
        <f>E104</f>
        <v>corridor</v>
      </c>
      <c r="F105" s="8">
        <f>F104</f>
        <v>15.5</v>
      </c>
      <c r="G105" s="8">
        <f>G104</f>
        <v>160</v>
      </c>
      <c r="H105" s="28">
        <v>172.32223578099999</v>
      </c>
      <c r="I105" s="28">
        <v>154.88107648100001</v>
      </c>
      <c r="J105" s="28">
        <v>14.739583333000001</v>
      </c>
      <c r="R105"/>
    </row>
    <row r="106" spans="1:18" x14ac:dyDescent="0.25">
      <c r="A106" s="8" t="str">
        <f t="shared" ref="A106:A108" si="74">A105</f>
        <v>P</v>
      </c>
      <c r="B106" s="8">
        <v>3</v>
      </c>
      <c r="C106" s="8">
        <f t="shared" ref="C106:G106" si="75">C105</f>
        <v>18</v>
      </c>
      <c r="D106" s="8">
        <f t="shared" si="75"/>
        <v>3.25</v>
      </c>
      <c r="E106" s="8" t="str">
        <f t="shared" si="75"/>
        <v>corridor</v>
      </c>
      <c r="F106" s="8">
        <f t="shared" si="75"/>
        <v>15.5</v>
      </c>
      <c r="G106" s="8">
        <f t="shared" si="75"/>
        <v>160</v>
      </c>
      <c r="H106" s="28">
        <v>172.32223578099999</v>
      </c>
      <c r="I106" s="28">
        <v>154.88107648100001</v>
      </c>
      <c r="J106" s="27">
        <v>25.395833329999999</v>
      </c>
      <c r="R106"/>
    </row>
    <row r="107" spans="1:18" x14ac:dyDescent="0.25">
      <c r="A107" s="8" t="str">
        <f t="shared" si="74"/>
        <v>P</v>
      </c>
      <c r="B107" s="19">
        <v>4</v>
      </c>
      <c r="C107" s="8">
        <f t="shared" ref="C107:G107" si="76">C106</f>
        <v>18</v>
      </c>
      <c r="D107" s="8">
        <f t="shared" si="76"/>
        <v>3.25</v>
      </c>
      <c r="E107" s="8" t="str">
        <f t="shared" si="76"/>
        <v>corridor</v>
      </c>
      <c r="F107" s="8">
        <f t="shared" si="76"/>
        <v>15.5</v>
      </c>
      <c r="G107" s="8">
        <f t="shared" si="76"/>
        <v>160</v>
      </c>
      <c r="H107" s="28">
        <v>172.32223578099999</v>
      </c>
      <c r="I107" s="28">
        <v>154.88107648100001</v>
      </c>
      <c r="J107" s="28">
        <v>36.052083332999999</v>
      </c>
      <c r="R107"/>
    </row>
    <row r="108" spans="1:18" x14ac:dyDescent="0.25">
      <c r="A108" s="8" t="str">
        <f t="shared" si="74"/>
        <v>P</v>
      </c>
      <c r="B108" s="19">
        <v>5</v>
      </c>
      <c r="C108" s="8">
        <f t="shared" ref="C108" si="77">C107</f>
        <v>18</v>
      </c>
      <c r="D108" s="8">
        <f>30/2</f>
        <v>15</v>
      </c>
      <c r="E108" s="8" t="s">
        <v>10</v>
      </c>
      <c r="F108" s="8">
        <f t="shared" ref="F108:G108" si="78">F107</f>
        <v>15.5</v>
      </c>
      <c r="G108" s="8">
        <f t="shared" si="78"/>
        <v>160</v>
      </c>
      <c r="H108" s="28">
        <v>172.32223578099999</v>
      </c>
      <c r="I108" s="28">
        <v>154.88107648100001</v>
      </c>
      <c r="J108" s="28">
        <v>46.708333332999999</v>
      </c>
      <c r="R108"/>
    </row>
    <row r="110" spans="1:18" x14ac:dyDescent="0.25">
      <c r="A110" s="8" t="s">
        <v>32</v>
      </c>
      <c r="B110" s="8">
        <v>1.5</v>
      </c>
      <c r="C110" s="8">
        <f>36/2</f>
        <v>18</v>
      </c>
      <c r="D110" s="8">
        <f>6.5/2</f>
        <v>3.25</v>
      </c>
      <c r="E110" s="8" t="s">
        <v>28</v>
      </c>
      <c r="F110" s="8">
        <v>24.5</v>
      </c>
      <c r="G110" s="8">
        <f>15.5+24.5+17*2+43*2</f>
        <v>160</v>
      </c>
      <c r="H110" s="28">
        <v>199.65599562599999</v>
      </c>
      <c r="I110" s="28">
        <v>154.88107648100001</v>
      </c>
      <c r="J110" s="28">
        <v>0</v>
      </c>
      <c r="R110"/>
    </row>
    <row r="111" spans="1:18" x14ac:dyDescent="0.25">
      <c r="A111" s="8" t="str">
        <f>A110</f>
        <v>Q</v>
      </c>
      <c r="B111" s="8">
        <v>2</v>
      </c>
      <c r="C111" s="8">
        <f>C110</f>
        <v>18</v>
      </c>
      <c r="D111" s="8">
        <f>D110</f>
        <v>3.25</v>
      </c>
      <c r="E111" s="8" t="str">
        <f>E110</f>
        <v>corridor</v>
      </c>
      <c r="F111" s="8">
        <f>F110</f>
        <v>24.5</v>
      </c>
      <c r="G111" s="8">
        <f>G110</f>
        <v>160</v>
      </c>
      <c r="H111" s="28">
        <v>199.65599562599999</v>
      </c>
      <c r="I111" s="28">
        <v>154.88107648100001</v>
      </c>
      <c r="J111" s="28">
        <v>14.739583333000001</v>
      </c>
      <c r="R111"/>
    </row>
    <row r="112" spans="1:18" x14ac:dyDescent="0.25">
      <c r="A112" s="8" t="str">
        <f t="shared" ref="A112:A114" si="79">A111</f>
        <v>Q</v>
      </c>
      <c r="B112" s="8">
        <v>3</v>
      </c>
      <c r="C112" s="8">
        <f t="shared" ref="C112:G112" si="80">C111</f>
        <v>18</v>
      </c>
      <c r="D112" s="8">
        <f t="shared" si="80"/>
        <v>3.25</v>
      </c>
      <c r="E112" s="8" t="str">
        <f t="shared" si="80"/>
        <v>corridor</v>
      </c>
      <c r="F112" s="8">
        <f t="shared" si="80"/>
        <v>24.5</v>
      </c>
      <c r="G112" s="8">
        <f t="shared" si="80"/>
        <v>160</v>
      </c>
      <c r="H112" s="28">
        <v>199.65599562599999</v>
      </c>
      <c r="I112" s="28">
        <v>154.88107648100001</v>
      </c>
      <c r="J112" s="27">
        <v>25.395833329999999</v>
      </c>
      <c r="R112"/>
    </row>
    <row r="113" spans="1:18" x14ac:dyDescent="0.25">
      <c r="A113" s="8" t="str">
        <f t="shared" si="79"/>
        <v>Q</v>
      </c>
      <c r="B113" s="19">
        <v>4</v>
      </c>
      <c r="C113" s="8">
        <f t="shared" ref="C113:G113" si="81">C112</f>
        <v>18</v>
      </c>
      <c r="D113" s="8">
        <f t="shared" si="81"/>
        <v>3.25</v>
      </c>
      <c r="E113" s="8" t="str">
        <f t="shared" si="81"/>
        <v>corridor</v>
      </c>
      <c r="F113" s="8">
        <f t="shared" si="81"/>
        <v>24.5</v>
      </c>
      <c r="G113" s="8">
        <f t="shared" si="81"/>
        <v>160</v>
      </c>
      <c r="H113" s="28">
        <v>199.65599562599999</v>
      </c>
      <c r="I113" s="28">
        <v>154.88107648100001</v>
      </c>
      <c r="J113" s="28">
        <v>36.052083332999999</v>
      </c>
      <c r="R113"/>
    </row>
    <row r="114" spans="1:18" x14ac:dyDescent="0.25">
      <c r="A114" s="8" t="str">
        <f t="shared" si="79"/>
        <v>Q</v>
      </c>
      <c r="B114" s="19">
        <v>5</v>
      </c>
      <c r="C114" s="8">
        <f t="shared" ref="C114" si="82">C113</f>
        <v>18</v>
      </c>
      <c r="D114" s="8">
        <f>30/2</f>
        <v>15</v>
      </c>
      <c r="E114" s="8" t="s">
        <v>10</v>
      </c>
      <c r="F114" s="8">
        <f t="shared" ref="F114:G114" si="83">F113</f>
        <v>24.5</v>
      </c>
      <c r="G114" s="8">
        <f t="shared" si="83"/>
        <v>160</v>
      </c>
      <c r="H114" s="28">
        <v>199.65599562599999</v>
      </c>
      <c r="I114" s="28">
        <v>154.88107648100001</v>
      </c>
      <c r="J114" s="28">
        <v>46.708333332999999</v>
      </c>
      <c r="R114"/>
    </row>
    <row r="116" spans="1:18" x14ac:dyDescent="0.25">
      <c r="A116" s="8" t="s">
        <v>33</v>
      </c>
      <c r="B116" s="8">
        <v>1.5</v>
      </c>
      <c r="C116" s="8">
        <f>36/2</f>
        <v>18</v>
      </c>
      <c r="D116" s="8">
        <f>6.5/2</f>
        <v>3.25</v>
      </c>
      <c r="E116" s="8" t="s">
        <v>28</v>
      </c>
      <c r="F116" s="8">
        <v>17</v>
      </c>
      <c r="G116" s="8">
        <f>15.5+24.5+17*2+43*2</f>
        <v>160</v>
      </c>
      <c r="H116" s="28">
        <v>220.17386286199999</v>
      </c>
      <c r="I116" s="28">
        <v>154.88092578800001</v>
      </c>
      <c r="J116" s="28">
        <v>0</v>
      </c>
      <c r="R116"/>
    </row>
    <row r="117" spans="1:18" x14ac:dyDescent="0.25">
      <c r="A117" s="8" t="str">
        <f>A116</f>
        <v>R</v>
      </c>
      <c r="B117" s="8">
        <v>2</v>
      </c>
      <c r="C117" s="8">
        <f>C116</f>
        <v>18</v>
      </c>
      <c r="D117" s="8">
        <f>D116</f>
        <v>3.25</v>
      </c>
      <c r="E117" s="8" t="str">
        <f>E116</f>
        <v>corridor</v>
      </c>
      <c r="F117" s="8">
        <f>F116</f>
        <v>17</v>
      </c>
      <c r="G117" s="8">
        <f>G116</f>
        <v>160</v>
      </c>
      <c r="H117" s="28">
        <v>220.17386286199999</v>
      </c>
      <c r="I117" s="28">
        <v>154.88092578800001</v>
      </c>
      <c r="J117" s="28">
        <v>14.739583333000001</v>
      </c>
      <c r="R117"/>
    </row>
    <row r="118" spans="1:18" x14ac:dyDescent="0.25">
      <c r="A118" s="8" t="str">
        <f t="shared" ref="A118:A120" si="84">A117</f>
        <v>R</v>
      </c>
      <c r="B118" s="8">
        <v>3</v>
      </c>
      <c r="C118" s="8">
        <f t="shared" ref="C118:G118" si="85">C117</f>
        <v>18</v>
      </c>
      <c r="D118" s="8">
        <f t="shared" si="85"/>
        <v>3.25</v>
      </c>
      <c r="E118" s="8" t="str">
        <f t="shared" si="85"/>
        <v>corridor</v>
      </c>
      <c r="F118" s="8">
        <f t="shared" si="85"/>
        <v>17</v>
      </c>
      <c r="G118" s="8">
        <f t="shared" si="85"/>
        <v>160</v>
      </c>
      <c r="H118" s="28">
        <v>220.17386286199999</v>
      </c>
      <c r="I118" s="28">
        <v>154.88092578800001</v>
      </c>
      <c r="J118" s="27">
        <v>25.395833329999999</v>
      </c>
      <c r="R118"/>
    </row>
    <row r="119" spans="1:18" x14ac:dyDescent="0.25">
      <c r="A119" s="8" t="str">
        <f t="shared" si="84"/>
        <v>R</v>
      </c>
      <c r="B119" s="19">
        <v>4</v>
      </c>
      <c r="C119" s="8">
        <f t="shared" ref="C119:G119" si="86">C118</f>
        <v>18</v>
      </c>
      <c r="D119" s="8">
        <f t="shared" si="86"/>
        <v>3.25</v>
      </c>
      <c r="E119" s="8" t="str">
        <f t="shared" si="86"/>
        <v>corridor</v>
      </c>
      <c r="F119" s="8">
        <f t="shared" si="86"/>
        <v>17</v>
      </c>
      <c r="G119" s="8">
        <f t="shared" si="86"/>
        <v>160</v>
      </c>
      <c r="H119" s="28">
        <v>220.17386286199999</v>
      </c>
      <c r="I119" s="28">
        <v>154.88092578800001</v>
      </c>
      <c r="J119" s="28">
        <v>36.052083332999999</v>
      </c>
      <c r="R119"/>
    </row>
    <row r="120" spans="1:18" x14ac:dyDescent="0.25">
      <c r="A120" s="8" t="str">
        <f t="shared" si="84"/>
        <v>R</v>
      </c>
      <c r="B120" s="19">
        <v>5</v>
      </c>
      <c r="C120" s="8">
        <f t="shared" ref="C120" si="87">C119</f>
        <v>18</v>
      </c>
      <c r="D120" s="8">
        <f>30/2</f>
        <v>15</v>
      </c>
      <c r="E120" s="8" t="s">
        <v>10</v>
      </c>
      <c r="F120" s="8">
        <f t="shared" ref="F120:G120" si="88">F119</f>
        <v>17</v>
      </c>
      <c r="G120" s="8">
        <f t="shared" si="88"/>
        <v>160</v>
      </c>
      <c r="H120" s="28">
        <v>220.17386286199999</v>
      </c>
      <c r="I120" s="28">
        <v>154.88092578800001</v>
      </c>
      <c r="J120" s="28">
        <v>46.708333332999999</v>
      </c>
      <c r="R120"/>
    </row>
    <row r="122" spans="1:18" x14ac:dyDescent="0.25">
      <c r="A122" s="8" t="s">
        <v>34</v>
      </c>
      <c r="B122" s="8">
        <v>1.5</v>
      </c>
      <c r="C122" s="8">
        <f>36/2</f>
        <v>18</v>
      </c>
      <c r="D122" s="8">
        <f>6.5/2</f>
        <v>3.25</v>
      </c>
      <c r="E122" s="8" t="s">
        <v>28</v>
      </c>
      <c r="F122" s="8">
        <v>43</v>
      </c>
      <c r="G122" s="8">
        <f>15.5+24.5+17*2+43*2</f>
        <v>160</v>
      </c>
      <c r="H122" s="28">
        <v>266.48399119800001</v>
      </c>
      <c r="I122" s="28">
        <v>154.88313150499999</v>
      </c>
      <c r="J122" s="28">
        <v>0</v>
      </c>
      <c r="R122"/>
    </row>
    <row r="123" spans="1:18" x14ac:dyDescent="0.25">
      <c r="A123" s="8" t="str">
        <f>A122</f>
        <v>S</v>
      </c>
      <c r="B123" s="8">
        <v>2</v>
      </c>
      <c r="C123" s="8">
        <f>C122</f>
        <v>18</v>
      </c>
      <c r="D123" s="8">
        <f>D122</f>
        <v>3.25</v>
      </c>
      <c r="E123" s="8" t="str">
        <f>E122</f>
        <v>corridor</v>
      </c>
      <c r="F123" s="8">
        <f>F122</f>
        <v>43</v>
      </c>
      <c r="G123" s="8">
        <f>G122</f>
        <v>160</v>
      </c>
      <c r="H123" s="28">
        <v>266.48399119800001</v>
      </c>
      <c r="I123" s="28">
        <v>154.88313150499999</v>
      </c>
      <c r="J123" s="28">
        <v>14.739583333000001</v>
      </c>
      <c r="R123"/>
    </row>
    <row r="124" spans="1:18" x14ac:dyDescent="0.25">
      <c r="A124" s="8" t="str">
        <f t="shared" ref="A124:A126" si="89">A123</f>
        <v>S</v>
      </c>
      <c r="B124" s="8">
        <v>3</v>
      </c>
      <c r="C124" s="8">
        <f t="shared" ref="C124:G124" si="90">C123</f>
        <v>18</v>
      </c>
      <c r="D124" s="8">
        <f t="shared" si="90"/>
        <v>3.25</v>
      </c>
      <c r="E124" s="8" t="str">
        <f t="shared" si="90"/>
        <v>corridor</v>
      </c>
      <c r="F124" s="8">
        <f t="shared" si="90"/>
        <v>43</v>
      </c>
      <c r="G124" s="8">
        <f t="shared" si="90"/>
        <v>160</v>
      </c>
      <c r="H124" s="28">
        <v>266.48399119800001</v>
      </c>
      <c r="I124" s="28">
        <v>154.88313150499999</v>
      </c>
      <c r="J124" s="27">
        <v>25.395833329999999</v>
      </c>
      <c r="R124"/>
    </row>
    <row r="125" spans="1:18" x14ac:dyDescent="0.25">
      <c r="A125" s="8" t="str">
        <f t="shared" si="89"/>
        <v>S</v>
      </c>
      <c r="B125" s="19">
        <v>4</v>
      </c>
      <c r="C125" s="8">
        <f t="shared" ref="C125:G125" si="91">C124</f>
        <v>18</v>
      </c>
      <c r="D125" s="8">
        <f t="shared" si="91"/>
        <v>3.25</v>
      </c>
      <c r="E125" s="8" t="str">
        <f t="shared" si="91"/>
        <v>corridor</v>
      </c>
      <c r="F125" s="8">
        <f t="shared" si="91"/>
        <v>43</v>
      </c>
      <c r="G125" s="8">
        <f t="shared" si="91"/>
        <v>160</v>
      </c>
      <c r="H125" s="28">
        <v>266.48399119800001</v>
      </c>
      <c r="I125" s="28">
        <v>154.88313150499999</v>
      </c>
      <c r="J125" s="28">
        <v>36.052083332999999</v>
      </c>
      <c r="R125"/>
    </row>
    <row r="126" spans="1:18" x14ac:dyDescent="0.25">
      <c r="A126" s="8" t="str">
        <f t="shared" si="89"/>
        <v>S</v>
      </c>
      <c r="B126" s="19">
        <v>5</v>
      </c>
      <c r="C126" s="8">
        <f t="shared" ref="C126" si="92">C125</f>
        <v>18</v>
      </c>
      <c r="D126" s="8">
        <f>30/2</f>
        <v>15</v>
      </c>
      <c r="E126" s="8" t="s">
        <v>10</v>
      </c>
      <c r="F126" s="8">
        <f t="shared" ref="F126:G126" si="93">F125</f>
        <v>43</v>
      </c>
      <c r="G126" s="8">
        <f t="shared" si="93"/>
        <v>160</v>
      </c>
      <c r="H126" s="28">
        <v>266.48399119800001</v>
      </c>
      <c r="I126" s="28">
        <v>154.88313150499999</v>
      </c>
      <c r="J126" s="28">
        <v>46.708333332999999</v>
      </c>
      <c r="R126"/>
    </row>
    <row r="128" spans="1:18" x14ac:dyDescent="0.25">
      <c r="A128" s="8" t="s">
        <v>35</v>
      </c>
      <c r="B128" s="8">
        <v>1.5</v>
      </c>
      <c r="C128" s="8">
        <f>41/2</f>
        <v>20.5</v>
      </c>
      <c r="D128" s="8">
        <f>6.5/2</f>
        <v>3.25</v>
      </c>
      <c r="E128" s="8" t="s">
        <v>28</v>
      </c>
      <c r="F128" s="8">
        <v>10</v>
      </c>
      <c r="G128" s="8">
        <f>10+17.5+20+17.5+20+17.5+21+17.5+20+10</f>
        <v>171</v>
      </c>
      <c r="H128" s="28">
        <v>150.59607998199999</v>
      </c>
      <c r="I128" s="28">
        <v>148.881213084</v>
      </c>
      <c r="J128" s="28">
        <v>0</v>
      </c>
      <c r="R128"/>
    </row>
    <row r="129" spans="1:18" x14ac:dyDescent="0.25">
      <c r="A129" s="8" t="str">
        <f>A128</f>
        <v>T</v>
      </c>
      <c r="B129" s="8">
        <v>2</v>
      </c>
      <c r="C129" s="8">
        <f>C128</f>
        <v>20.5</v>
      </c>
      <c r="D129" s="8">
        <f>D128</f>
        <v>3.25</v>
      </c>
      <c r="E129" s="8" t="str">
        <f>E128</f>
        <v>corridor</v>
      </c>
      <c r="F129" s="8">
        <f>F128</f>
        <v>10</v>
      </c>
      <c r="G129" s="8">
        <f>G128</f>
        <v>171</v>
      </c>
      <c r="H129" s="28">
        <v>150.59607998199999</v>
      </c>
      <c r="I129" s="28">
        <v>148.881213084</v>
      </c>
      <c r="J129" s="28">
        <v>14.739583333000001</v>
      </c>
      <c r="R129"/>
    </row>
    <row r="130" spans="1:18" x14ac:dyDescent="0.25">
      <c r="A130" s="8" t="str">
        <f t="shared" ref="A130:A132" si="94">A129</f>
        <v>T</v>
      </c>
      <c r="B130" s="8">
        <v>3</v>
      </c>
      <c r="C130" s="8">
        <f t="shared" ref="C130:G130" si="95">C129</f>
        <v>20.5</v>
      </c>
      <c r="D130" s="8">
        <f t="shared" si="95"/>
        <v>3.25</v>
      </c>
      <c r="E130" s="8" t="str">
        <f t="shared" si="95"/>
        <v>corridor</v>
      </c>
      <c r="F130" s="8">
        <f t="shared" si="95"/>
        <v>10</v>
      </c>
      <c r="G130" s="8">
        <f t="shared" si="95"/>
        <v>171</v>
      </c>
      <c r="H130" s="28">
        <v>150.59607998199999</v>
      </c>
      <c r="I130" s="28">
        <v>148.881213084</v>
      </c>
      <c r="J130" s="27">
        <v>25.395833329999999</v>
      </c>
      <c r="R130"/>
    </row>
    <row r="131" spans="1:18" x14ac:dyDescent="0.25">
      <c r="A131" s="8" t="str">
        <f t="shared" si="94"/>
        <v>T</v>
      </c>
      <c r="B131" s="19">
        <v>4</v>
      </c>
      <c r="C131" s="8">
        <f t="shared" ref="C131:G131" si="96">C130</f>
        <v>20.5</v>
      </c>
      <c r="D131" s="8">
        <f t="shared" si="96"/>
        <v>3.25</v>
      </c>
      <c r="E131" s="8" t="str">
        <f t="shared" si="96"/>
        <v>corridor</v>
      </c>
      <c r="F131" s="8">
        <f t="shared" si="96"/>
        <v>10</v>
      </c>
      <c r="G131" s="8">
        <f t="shared" si="96"/>
        <v>171</v>
      </c>
      <c r="H131" s="28">
        <v>150.59607998199999</v>
      </c>
      <c r="I131" s="28">
        <v>148.881213084</v>
      </c>
      <c r="J131" s="28">
        <v>36.052083332999999</v>
      </c>
      <c r="R131"/>
    </row>
    <row r="132" spans="1:18" x14ac:dyDescent="0.25">
      <c r="A132" s="8" t="str">
        <f t="shared" si="94"/>
        <v>T</v>
      </c>
      <c r="B132" s="19">
        <v>5</v>
      </c>
      <c r="C132" s="8">
        <f t="shared" ref="C132" si="97">C131</f>
        <v>20.5</v>
      </c>
      <c r="D132" s="8">
        <f>35/2</f>
        <v>17.5</v>
      </c>
      <c r="E132" s="8" t="s">
        <v>10</v>
      </c>
      <c r="F132" s="8">
        <f t="shared" ref="F132:G132" si="98">F131</f>
        <v>10</v>
      </c>
      <c r="G132" s="8">
        <f t="shared" si="98"/>
        <v>171</v>
      </c>
      <c r="H132" s="28">
        <v>150.59607998199999</v>
      </c>
      <c r="I132" s="28">
        <v>148.881213084</v>
      </c>
      <c r="J132" s="28">
        <v>46.708333332999999</v>
      </c>
      <c r="R132"/>
    </row>
    <row r="134" spans="1:18" x14ac:dyDescent="0.25">
      <c r="A134" s="8" t="s">
        <v>36</v>
      </c>
      <c r="B134" s="8">
        <v>1.5</v>
      </c>
      <c r="C134" s="8">
        <f>41/2</f>
        <v>20.5</v>
      </c>
      <c r="D134" s="8">
        <f>6.5/2</f>
        <v>3.25</v>
      </c>
      <c r="E134" s="8" t="s">
        <v>28</v>
      </c>
      <c r="F134" s="8">
        <v>17.5</v>
      </c>
      <c r="G134" s="8">
        <f>10+17.5+20+17.5+20+17.5+21+17.5+20+10</f>
        <v>171</v>
      </c>
      <c r="H134" s="28">
        <v>163.76274664900001</v>
      </c>
      <c r="I134" s="28">
        <v>148.881213084</v>
      </c>
      <c r="J134" s="28">
        <v>0</v>
      </c>
      <c r="R134"/>
    </row>
    <row r="135" spans="1:18" x14ac:dyDescent="0.25">
      <c r="A135" s="8" t="str">
        <f>A134</f>
        <v>U</v>
      </c>
      <c r="B135" s="8">
        <v>2</v>
      </c>
      <c r="C135" s="8">
        <f>C134</f>
        <v>20.5</v>
      </c>
      <c r="D135" s="8">
        <f>D134</f>
        <v>3.25</v>
      </c>
      <c r="E135" s="8" t="str">
        <f>E134</f>
        <v>corridor</v>
      </c>
      <c r="F135" s="8">
        <f>F134</f>
        <v>17.5</v>
      </c>
      <c r="G135" s="8">
        <f>G134</f>
        <v>171</v>
      </c>
      <c r="H135" s="28">
        <v>163.76274664900001</v>
      </c>
      <c r="I135" s="28">
        <v>148.881213084</v>
      </c>
      <c r="J135" s="28">
        <v>14.739583333000001</v>
      </c>
      <c r="R135"/>
    </row>
    <row r="136" spans="1:18" x14ac:dyDescent="0.25">
      <c r="A136" s="8" t="str">
        <f t="shared" ref="A136:A138" si="99">A135</f>
        <v>U</v>
      </c>
      <c r="B136" s="8">
        <v>3</v>
      </c>
      <c r="C136" s="8">
        <f t="shared" ref="C136:G136" si="100">C135</f>
        <v>20.5</v>
      </c>
      <c r="D136" s="8">
        <f t="shared" si="100"/>
        <v>3.25</v>
      </c>
      <c r="E136" s="8" t="str">
        <f t="shared" si="100"/>
        <v>corridor</v>
      </c>
      <c r="F136" s="8">
        <f t="shared" si="100"/>
        <v>17.5</v>
      </c>
      <c r="G136" s="8">
        <f t="shared" si="100"/>
        <v>171</v>
      </c>
      <c r="H136" s="28">
        <v>163.76274664900001</v>
      </c>
      <c r="I136" s="28">
        <v>148.881213084</v>
      </c>
      <c r="J136" s="27">
        <v>25.395833329999999</v>
      </c>
      <c r="R136"/>
    </row>
    <row r="137" spans="1:18" x14ac:dyDescent="0.25">
      <c r="A137" s="8" t="str">
        <f t="shared" si="99"/>
        <v>U</v>
      </c>
      <c r="B137" s="19">
        <v>4</v>
      </c>
      <c r="C137" s="8">
        <f t="shared" ref="C137:G137" si="101">C136</f>
        <v>20.5</v>
      </c>
      <c r="D137" s="8">
        <f t="shared" si="101"/>
        <v>3.25</v>
      </c>
      <c r="E137" s="8" t="str">
        <f t="shared" si="101"/>
        <v>corridor</v>
      </c>
      <c r="F137" s="8">
        <f t="shared" si="101"/>
        <v>17.5</v>
      </c>
      <c r="G137" s="8">
        <f t="shared" si="101"/>
        <v>171</v>
      </c>
      <c r="H137" s="28">
        <v>163.76274664900001</v>
      </c>
      <c r="I137" s="28">
        <v>148.881213084</v>
      </c>
      <c r="J137" s="28">
        <v>36.052083332999999</v>
      </c>
      <c r="R137"/>
    </row>
    <row r="138" spans="1:18" x14ac:dyDescent="0.25">
      <c r="A138" s="8" t="str">
        <f t="shared" si="99"/>
        <v>U</v>
      </c>
      <c r="B138" s="19">
        <v>5</v>
      </c>
      <c r="C138" s="8">
        <f t="shared" ref="C138" si="102">C137</f>
        <v>20.5</v>
      </c>
      <c r="D138" s="8">
        <f>35/2</f>
        <v>17.5</v>
      </c>
      <c r="E138" s="8" t="s">
        <v>10</v>
      </c>
      <c r="F138" s="8">
        <f t="shared" ref="F138:G138" si="103">F137</f>
        <v>17.5</v>
      </c>
      <c r="G138" s="8">
        <f t="shared" si="103"/>
        <v>171</v>
      </c>
      <c r="H138" s="28">
        <v>163.76274664900001</v>
      </c>
      <c r="I138" s="28">
        <v>148.881213084</v>
      </c>
      <c r="J138" s="28">
        <v>46.708333332999999</v>
      </c>
      <c r="R138"/>
    </row>
    <row r="140" spans="1:18" x14ac:dyDescent="0.25">
      <c r="A140" s="8" t="s">
        <v>37</v>
      </c>
      <c r="B140" s="8">
        <v>1.5</v>
      </c>
      <c r="C140" s="8">
        <f>41/2</f>
        <v>20.5</v>
      </c>
      <c r="D140" s="8">
        <f>6.5/2</f>
        <v>3.25</v>
      </c>
      <c r="E140" s="8" t="s">
        <v>28</v>
      </c>
      <c r="F140" s="8">
        <v>20</v>
      </c>
      <c r="G140" s="8">
        <f>10+17.5+20+17.5+20+17.5+21+17.5+20+10</f>
        <v>171</v>
      </c>
      <c r="H140" s="28">
        <v>184.29378474500001</v>
      </c>
      <c r="I140" s="28">
        <v>148.88215645899999</v>
      </c>
      <c r="J140" s="28">
        <v>0</v>
      </c>
      <c r="R140"/>
    </row>
    <row r="141" spans="1:18" x14ac:dyDescent="0.25">
      <c r="A141" s="8" t="str">
        <f>A140</f>
        <v>V</v>
      </c>
      <c r="B141" s="8">
        <v>2</v>
      </c>
      <c r="C141" s="8">
        <f>C140</f>
        <v>20.5</v>
      </c>
      <c r="D141" s="8">
        <f>D140</f>
        <v>3.25</v>
      </c>
      <c r="E141" s="8" t="str">
        <f>E140</f>
        <v>corridor</v>
      </c>
      <c r="F141" s="8">
        <f>F140</f>
        <v>20</v>
      </c>
      <c r="G141" s="8">
        <f>G140</f>
        <v>171</v>
      </c>
      <c r="H141" s="28">
        <v>184.29378474500001</v>
      </c>
      <c r="I141" s="28">
        <v>148.88215645899999</v>
      </c>
      <c r="J141" s="28">
        <v>14.739583333000001</v>
      </c>
      <c r="R141"/>
    </row>
    <row r="142" spans="1:18" x14ac:dyDescent="0.25">
      <c r="A142" s="8" t="str">
        <f t="shared" ref="A142:A144" si="104">A141</f>
        <v>V</v>
      </c>
      <c r="B142" s="8">
        <v>3</v>
      </c>
      <c r="C142" s="8">
        <f t="shared" ref="C142:G142" si="105">C141</f>
        <v>20.5</v>
      </c>
      <c r="D142" s="8">
        <f t="shared" si="105"/>
        <v>3.25</v>
      </c>
      <c r="E142" s="8" t="str">
        <f t="shared" si="105"/>
        <v>corridor</v>
      </c>
      <c r="F142" s="8">
        <f t="shared" si="105"/>
        <v>20</v>
      </c>
      <c r="G142" s="8">
        <f t="shared" si="105"/>
        <v>171</v>
      </c>
      <c r="H142" s="28">
        <v>184.29378474500001</v>
      </c>
      <c r="I142" s="28">
        <v>148.88215645899999</v>
      </c>
      <c r="J142" s="27">
        <v>25.395833329999999</v>
      </c>
      <c r="R142"/>
    </row>
    <row r="143" spans="1:18" x14ac:dyDescent="0.25">
      <c r="A143" s="8" t="str">
        <f t="shared" si="104"/>
        <v>V</v>
      </c>
      <c r="B143" s="19">
        <v>4</v>
      </c>
      <c r="C143" s="8">
        <f t="shared" ref="C143:G143" si="106">C142</f>
        <v>20.5</v>
      </c>
      <c r="D143" s="8">
        <f t="shared" si="106"/>
        <v>3.25</v>
      </c>
      <c r="E143" s="8" t="str">
        <f t="shared" si="106"/>
        <v>corridor</v>
      </c>
      <c r="F143" s="8">
        <f t="shared" si="106"/>
        <v>20</v>
      </c>
      <c r="G143" s="8">
        <f t="shared" si="106"/>
        <v>171</v>
      </c>
      <c r="H143" s="28">
        <v>184.29378474500001</v>
      </c>
      <c r="I143" s="28">
        <v>148.88215645899999</v>
      </c>
      <c r="J143" s="28">
        <v>36.052083332999999</v>
      </c>
      <c r="R143"/>
    </row>
    <row r="144" spans="1:18" x14ac:dyDescent="0.25">
      <c r="A144" s="8" t="str">
        <f t="shared" si="104"/>
        <v>V</v>
      </c>
      <c r="B144" s="19">
        <v>5</v>
      </c>
      <c r="C144" s="8">
        <f t="shared" ref="C144" si="107">C143</f>
        <v>20.5</v>
      </c>
      <c r="D144" s="8">
        <f>35/2</f>
        <v>17.5</v>
      </c>
      <c r="E144" s="8" t="s">
        <v>10</v>
      </c>
      <c r="F144" s="8">
        <f t="shared" ref="F144:G144" si="108">F143</f>
        <v>20</v>
      </c>
      <c r="G144" s="8">
        <f t="shared" si="108"/>
        <v>171</v>
      </c>
      <c r="H144" s="28">
        <v>184.29378474500001</v>
      </c>
      <c r="I144" s="28">
        <v>148.88215645899999</v>
      </c>
      <c r="J144" s="28">
        <v>46.708333332999999</v>
      </c>
      <c r="R144"/>
    </row>
    <row r="146" spans="1:18" x14ac:dyDescent="0.25">
      <c r="A146" s="8" t="s">
        <v>38</v>
      </c>
      <c r="B146" s="8">
        <v>1.5</v>
      </c>
      <c r="C146" s="8">
        <f>16/2</f>
        <v>8</v>
      </c>
      <c r="D146" s="8">
        <f>6.5/2</f>
        <v>3.25</v>
      </c>
      <c r="E146" s="8" t="s">
        <v>28</v>
      </c>
      <c r="F146" s="8">
        <v>8</v>
      </c>
      <c r="G146" s="8">
        <f>8+8</f>
        <v>16</v>
      </c>
      <c r="H146" s="28">
        <v>274.48399119800001</v>
      </c>
      <c r="I146" s="28">
        <v>162.88313150499999</v>
      </c>
      <c r="J146" s="28">
        <v>0</v>
      </c>
      <c r="R146"/>
    </row>
    <row r="147" spans="1:18" x14ac:dyDescent="0.25">
      <c r="A147" s="8" t="str">
        <f>A146</f>
        <v>W</v>
      </c>
      <c r="B147" s="8">
        <v>2</v>
      </c>
      <c r="C147" s="8">
        <f>C146</f>
        <v>8</v>
      </c>
      <c r="D147" s="8">
        <f>D146</f>
        <v>3.25</v>
      </c>
      <c r="E147" s="8" t="str">
        <f>E146</f>
        <v>corridor</v>
      </c>
      <c r="F147" s="8">
        <f>F146</f>
        <v>8</v>
      </c>
      <c r="G147" s="8">
        <f>G146</f>
        <v>16</v>
      </c>
      <c r="H147" s="28">
        <v>274.48399119800001</v>
      </c>
      <c r="I147" s="28">
        <v>162.88313150499999</v>
      </c>
      <c r="J147" s="28">
        <v>14.739583333000001</v>
      </c>
      <c r="R147"/>
    </row>
    <row r="148" spans="1:18" x14ac:dyDescent="0.25">
      <c r="A148" s="8" t="str">
        <f t="shared" ref="A148:A150" si="109">A147</f>
        <v>W</v>
      </c>
      <c r="B148" s="8">
        <v>3</v>
      </c>
      <c r="C148" s="8">
        <f t="shared" ref="C148:G148" si="110">C147</f>
        <v>8</v>
      </c>
      <c r="D148" s="8">
        <f t="shared" si="110"/>
        <v>3.25</v>
      </c>
      <c r="E148" s="8" t="str">
        <f t="shared" si="110"/>
        <v>corridor</v>
      </c>
      <c r="F148" s="8">
        <f t="shared" si="110"/>
        <v>8</v>
      </c>
      <c r="G148" s="8">
        <f t="shared" si="110"/>
        <v>16</v>
      </c>
      <c r="H148" s="28">
        <v>274.48399119800001</v>
      </c>
      <c r="I148" s="28">
        <v>162.88313150499999</v>
      </c>
      <c r="J148" s="27">
        <v>25.395833329999999</v>
      </c>
      <c r="R148"/>
    </row>
    <row r="149" spans="1:18" x14ac:dyDescent="0.25">
      <c r="A149" s="8" t="str">
        <f t="shared" si="109"/>
        <v>W</v>
      </c>
      <c r="B149" s="19">
        <v>4</v>
      </c>
      <c r="C149" s="8">
        <f t="shared" ref="C149:G149" si="111">C148</f>
        <v>8</v>
      </c>
      <c r="D149" s="8">
        <f t="shared" si="111"/>
        <v>3.25</v>
      </c>
      <c r="E149" s="8" t="str">
        <f t="shared" si="111"/>
        <v>corridor</v>
      </c>
      <c r="F149" s="8">
        <f t="shared" si="111"/>
        <v>8</v>
      </c>
      <c r="G149" s="8">
        <f t="shared" si="111"/>
        <v>16</v>
      </c>
      <c r="H149" s="28">
        <v>274.48399119800001</v>
      </c>
      <c r="I149" s="28">
        <v>162.88313150499999</v>
      </c>
      <c r="J149" s="28">
        <v>36.052083332999999</v>
      </c>
      <c r="R149"/>
    </row>
    <row r="150" spans="1:18" x14ac:dyDescent="0.25">
      <c r="A150" s="8" t="str">
        <f t="shared" si="109"/>
        <v>W</v>
      </c>
      <c r="B150" s="19">
        <v>5</v>
      </c>
      <c r="C150" s="8">
        <f t="shared" ref="C150" si="112">C149</f>
        <v>8</v>
      </c>
      <c r="D150" s="8">
        <v>3.25</v>
      </c>
      <c r="E150" s="8" t="s">
        <v>10</v>
      </c>
      <c r="F150" s="8">
        <f t="shared" ref="F150:G150" si="113">F149</f>
        <v>8</v>
      </c>
      <c r="G150" s="8">
        <f t="shared" si="113"/>
        <v>16</v>
      </c>
      <c r="H150" s="28">
        <v>274.48399119800001</v>
      </c>
      <c r="I150" s="28">
        <v>162.88313150499999</v>
      </c>
      <c r="J150" s="28">
        <v>46.708333332999999</v>
      </c>
      <c r="R150"/>
    </row>
    <row r="152" spans="1:18" x14ac:dyDescent="0.25">
      <c r="A152" s="8" t="s">
        <v>39</v>
      </c>
      <c r="B152" s="8">
        <v>1.5</v>
      </c>
      <c r="C152" s="8">
        <f>25/2</f>
        <v>12.5</v>
      </c>
      <c r="D152" s="8">
        <f>7/2</f>
        <v>3.5</v>
      </c>
      <c r="E152" s="8" t="s">
        <v>11</v>
      </c>
      <c r="F152" s="8">
        <v>32</v>
      </c>
      <c r="G152" s="8">
        <v>0</v>
      </c>
      <c r="H152" s="28">
        <v>373.94402581700001</v>
      </c>
      <c r="I152" s="28">
        <v>242.21647991899999</v>
      </c>
      <c r="J152" s="28">
        <v>0</v>
      </c>
      <c r="R152"/>
    </row>
    <row r="153" spans="1:18" x14ac:dyDescent="0.25">
      <c r="A153" s="8" t="str">
        <f>A152</f>
        <v>X</v>
      </c>
      <c r="B153" s="8">
        <v>2</v>
      </c>
      <c r="C153" s="8">
        <f>C152</f>
        <v>12.5</v>
      </c>
      <c r="D153" s="8">
        <f>D152</f>
        <v>3.5</v>
      </c>
      <c r="E153" s="8" t="str">
        <f>E152</f>
        <v>unit</v>
      </c>
      <c r="F153" s="8">
        <f>F152</f>
        <v>32</v>
      </c>
      <c r="G153" s="8">
        <f>G152</f>
        <v>0</v>
      </c>
      <c r="H153" s="28">
        <v>373.94402581700001</v>
      </c>
      <c r="I153" s="28">
        <v>242.21647991899999</v>
      </c>
      <c r="J153" s="28">
        <v>14.739583333000001</v>
      </c>
      <c r="R153"/>
    </row>
    <row r="154" spans="1:18" x14ac:dyDescent="0.25">
      <c r="A154" s="8" t="str">
        <f t="shared" ref="A154:A156" si="114">A153</f>
        <v>X</v>
      </c>
      <c r="B154" s="8">
        <v>3</v>
      </c>
      <c r="C154" s="8">
        <f t="shared" ref="C154:G154" si="115">C153</f>
        <v>12.5</v>
      </c>
      <c r="D154" s="8">
        <f t="shared" si="115"/>
        <v>3.5</v>
      </c>
      <c r="E154" s="8" t="str">
        <f t="shared" si="115"/>
        <v>unit</v>
      </c>
      <c r="F154" s="8">
        <f t="shared" si="115"/>
        <v>32</v>
      </c>
      <c r="G154" s="8">
        <f t="shared" si="115"/>
        <v>0</v>
      </c>
      <c r="H154" s="28">
        <v>373.94402581700001</v>
      </c>
      <c r="I154" s="28">
        <v>242.21647991899999</v>
      </c>
      <c r="J154" s="27">
        <v>25.395833329999999</v>
      </c>
      <c r="R154"/>
    </row>
    <row r="155" spans="1:18" x14ac:dyDescent="0.25">
      <c r="A155" s="8" t="str">
        <f t="shared" si="114"/>
        <v>X</v>
      </c>
      <c r="B155" s="19">
        <v>4</v>
      </c>
      <c r="C155" s="8">
        <f t="shared" ref="C155:G155" si="116">C154</f>
        <v>12.5</v>
      </c>
      <c r="D155" s="8">
        <f t="shared" si="116"/>
        <v>3.5</v>
      </c>
      <c r="E155" s="8" t="str">
        <f t="shared" si="116"/>
        <v>unit</v>
      </c>
      <c r="F155" s="8">
        <f t="shared" si="116"/>
        <v>32</v>
      </c>
      <c r="G155" s="8">
        <f t="shared" si="116"/>
        <v>0</v>
      </c>
      <c r="H155" s="28">
        <v>373.94402581700001</v>
      </c>
      <c r="I155" s="28">
        <v>242.21647991899999</v>
      </c>
      <c r="J155" s="28">
        <v>36.052083332999999</v>
      </c>
      <c r="R155"/>
    </row>
    <row r="156" spans="1:18" x14ac:dyDescent="0.25">
      <c r="A156" s="8" t="str">
        <f t="shared" si="114"/>
        <v>X</v>
      </c>
      <c r="B156" s="19">
        <v>5</v>
      </c>
      <c r="C156" s="8">
        <f t="shared" ref="C156" si="117">C155</f>
        <v>12.5</v>
      </c>
      <c r="D156" s="8">
        <v>2</v>
      </c>
      <c r="E156" s="8" t="s">
        <v>10</v>
      </c>
      <c r="F156" s="8">
        <f t="shared" ref="F156:G156" si="118">F155</f>
        <v>32</v>
      </c>
      <c r="G156" s="8">
        <f t="shared" si="118"/>
        <v>0</v>
      </c>
      <c r="H156" s="28">
        <v>373.94402581700001</v>
      </c>
      <c r="I156" s="28">
        <v>242.21647991899999</v>
      </c>
      <c r="J156" s="28">
        <v>46.708333332999999</v>
      </c>
      <c r="R156"/>
    </row>
    <row r="158" spans="1:18" x14ac:dyDescent="0.25">
      <c r="A158" s="8" t="s">
        <v>40</v>
      </c>
      <c r="B158" s="8">
        <v>1.5</v>
      </c>
      <c r="C158" s="8">
        <f>22/2</f>
        <v>11</v>
      </c>
      <c r="D158" s="8">
        <f>9/2</f>
        <v>4.5</v>
      </c>
      <c r="E158" s="8" t="s">
        <v>11</v>
      </c>
      <c r="F158" s="8">
        <v>32</v>
      </c>
      <c r="G158" s="8">
        <v>0</v>
      </c>
      <c r="H158" s="28">
        <v>406.01962536899998</v>
      </c>
      <c r="I158" s="28">
        <v>241.54730451200001</v>
      </c>
      <c r="J158" s="28">
        <v>0</v>
      </c>
      <c r="R158"/>
    </row>
    <row r="159" spans="1:18" x14ac:dyDescent="0.25">
      <c r="A159" s="8" t="str">
        <f>A158</f>
        <v>Y</v>
      </c>
      <c r="B159" s="8">
        <v>2</v>
      </c>
      <c r="C159" s="8">
        <f>C158</f>
        <v>11</v>
      </c>
      <c r="D159" s="8">
        <f>D158</f>
        <v>4.5</v>
      </c>
      <c r="E159" s="8" t="str">
        <f>E158</f>
        <v>unit</v>
      </c>
      <c r="F159" s="8">
        <f>F158</f>
        <v>32</v>
      </c>
      <c r="G159" s="8">
        <f>G158</f>
        <v>0</v>
      </c>
      <c r="H159" s="28">
        <v>406.01962536899998</v>
      </c>
      <c r="I159" s="28">
        <v>241.54730451200001</v>
      </c>
      <c r="J159" s="28">
        <v>14.739583333000001</v>
      </c>
      <c r="R159"/>
    </row>
    <row r="160" spans="1:18" x14ac:dyDescent="0.25">
      <c r="A160" s="8" t="str">
        <f t="shared" ref="A160:A162" si="119">A159</f>
        <v>Y</v>
      </c>
      <c r="B160" s="8">
        <v>3</v>
      </c>
      <c r="C160" s="8">
        <f t="shared" ref="C160:G160" si="120">C159</f>
        <v>11</v>
      </c>
      <c r="D160" s="8">
        <f t="shared" si="120"/>
        <v>4.5</v>
      </c>
      <c r="E160" s="8" t="str">
        <f t="shared" si="120"/>
        <v>unit</v>
      </c>
      <c r="F160" s="8">
        <f t="shared" si="120"/>
        <v>32</v>
      </c>
      <c r="G160" s="8">
        <f t="shared" si="120"/>
        <v>0</v>
      </c>
      <c r="H160" s="28">
        <v>406.01962536899998</v>
      </c>
      <c r="I160" s="28">
        <v>241.54730451200001</v>
      </c>
      <c r="J160" s="27">
        <v>25.395833329999999</v>
      </c>
      <c r="R160"/>
    </row>
    <row r="161" spans="1:18" x14ac:dyDescent="0.25">
      <c r="A161" s="8" t="str">
        <f t="shared" si="119"/>
        <v>Y</v>
      </c>
      <c r="B161" s="19">
        <v>4</v>
      </c>
      <c r="C161" s="8">
        <f t="shared" ref="C161:G161" si="121">C160</f>
        <v>11</v>
      </c>
      <c r="D161" s="8">
        <f t="shared" si="121"/>
        <v>4.5</v>
      </c>
      <c r="E161" s="8" t="str">
        <f t="shared" si="121"/>
        <v>unit</v>
      </c>
      <c r="F161" s="8">
        <f t="shared" si="121"/>
        <v>32</v>
      </c>
      <c r="G161" s="8">
        <f t="shared" si="121"/>
        <v>0</v>
      </c>
      <c r="H161" s="28">
        <v>406.01962536899998</v>
      </c>
      <c r="I161" s="28">
        <v>241.54730451200001</v>
      </c>
      <c r="J161" s="28">
        <v>36.052083332999999</v>
      </c>
      <c r="R161"/>
    </row>
    <row r="162" spans="1:18" x14ac:dyDescent="0.25">
      <c r="A162" s="8" t="str">
        <f t="shared" si="119"/>
        <v>Y</v>
      </c>
      <c r="B162" s="19">
        <v>5</v>
      </c>
      <c r="C162" s="8">
        <f t="shared" ref="C162" si="122">C161</f>
        <v>11</v>
      </c>
      <c r="D162" s="8">
        <v>2</v>
      </c>
      <c r="E162" s="8" t="s">
        <v>10</v>
      </c>
      <c r="F162" s="8">
        <f t="shared" ref="F162:G162" si="123">F161</f>
        <v>32</v>
      </c>
      <c r="G162" s="8">
        <f t="shared" si="123"/>
        <v>0</v>
      </c>
      <c r="H162" s="28">
        <v>406.01962536899998</v>
      </c>
      <c r="I162" s="28">
        <v>241.54730451200001</v>
      </c>
      <c r="J162" s="28">
        <v>46.708333332999999</v>
      </c>
      <c r="R162"/>
    </row>
    <row r="164" spans="1:18" x14ac:dyDescent="0.25">
      <c r="A164" s="8" t="s">
        <v>41</v>
      </c>
      <c r="B164" s="8">
        <v>1.5</v>
      </c>
      <c r="C164" s="8">
        <f>22/2</f>
        <v>11</v>
      </c>
      <c r="D164" s="8">
        <f>11/2</f>
        <v>5.5</v>
      </c>
      <c r="E164" s="8" t="s">
        <v>11</v>
      </c>
      <c r="F164" s="8">
        <v>30</v>
      </c>
      <c r="G164" s="8"/>
      <c r="H164" s="28">
        <v>375.94013171799998</v>
      </c>
      <c r="I164" s="28">
        <v>220.215347106</v>
      </c>
      <c r="J164" s="28">
        <v>0</v>
      </c>
      <c r="R164"/>
    </row>
    <row r="165" spans="1:18" x14ac:dyDescent="0.25">
      <c r="A165" s="8" t="str">
        <f>A164</f>
        <v>Z</v>
      </c>
      <c r="B165" s="8">
        <v>2</v>
      </c>
      <c r="C165" s="8">
        <f>C164</f>
        <v>11</v>
      </c>
      <c r="D165" s="8">
        <f>D164</f>
        <v>5.5</v>
      </c>
      <c r="E165" s="8" t="str">
        <f>E164</f>
        <v>unit</v>
      </c>
      <c r="F165" s="8">
        <f>F164</f>
        <v>30</v>
      </c>
      <c r="G165" s="8">
        <v>0</v>
      </c>
      <c r="H165" s="28">
        <v>375.94013171799998</v>
      </c>
      <c r="I165" s="28">
        <v>220.215347106</v>
      </c>
      <c r="J165" s="28">
        <v>14.739583333000001</v>
      </c>
      <c r="R165"/>
    </row>
    <row r="166" spans="1:18" x14ac:dyDescent="0.25">
      <c r="A166" s="8" t="str">
        <f t="shared" ref="A166:A168" si="124">A165</f>
        <v>Z</v>
      </c>
      <c r="B166" s="8">
        <v>3</v>
      </c>
      <c r="C166" s="8">
        <f t="shared" ref="C166:G166" si="125">C165</f>
        <v>11</v>
      </c>
      <c r="D166" s="8">
        <f t="shared" si="125"/>
        <v>5.5</v>
      </c>
      <c r="E166" s="8" t="str">
        <f t="shared" si="125"/>
        <v>unit</v>
      </c>
      <c r="F166" s="8">
        <f t="shared" si="125"/>
        <v>30</v>
      </c>
      <c r="G166" s="8">
        <f t="shared" si="125"/>
        <v>0</v>
      </c>
      <c r="H166" s="28">
        <v>375.94013171799998</v>
      </c>
      <c r="I166" s="28">
        <v>220.215347106</v>
      </c>
      <c r="J166" s="27">
        <v>25.395833329999999</v>
      </c>
      <c r="R166"/>
    </row>
    <row r="167" spans="1:18" x14ac:dyDescent="0.25">
      <c r="A167" s="8" t="str">
        <f t="shared" si="124"/>
        <v>Z</v>
      </c>
      <c r="B167" s="19">
        <v>4</v>
      </c>
      <c r="C167" s="8">
        <f t="shared" ref="C167:G167" si="126">C166</f>
        <v>11</v>
      </c>
      <c r="D167" s="8">
        <f t="shared" si="126"/>
        <v>5.5</v>
      </c>
      <c r="E167" s="8" t="str">
        <f t="shared" si="126"/>
        <v>unit</v>
      </c>
      <c r="F167" s="8">
        <f t="shared" si="126"/>
        <v>30</v>
      </c>
      <c r="G167" s="8">
        <f t="shared" si="126"/>
        <v>0</v>
      </c>
      <c r="H167" s="28">
        <v>375.94013171799998</v>
      </c>
      <c r="I167" s="28">
        <v>220.215347106</v>
      </c>
      <c r="J167" s="28">
        <v>36.052083332999999</v>
      </c>
      <c r="R167"/>
    </row>
    <row r="168" spans="1:18" x14ac:dyDescent="0.25">
      <c r="A168" s="8" t="str">
        <f t="shared" si="124"/>
        <v>Z</v>
      </c>
      <c r="B168" s="19">
        <v>5</v>
      </c>
      <c r="C168" s="8">
        <f t="shared" ref="C168" si="127">C167</f>
        <v>11</v>
      </c>
      <c r="D168" s="8">
        <v>2</v>
      </c>
      <c r="E168" s="8" t="s">
        <v>10</v>
      </c>
      <c r="F168" s="8">
        <f t="shared" ref="F168:G168" si="128">F167</f>
        <v>30</v>
      </c>
      <c r="G168" s="8">
        <f t="shared" si="128"/>
        <v>0</v>
      </c>
      <c r="H168" s="28">
        <v>375.94013171799998</v>
      </c>
      <c r="I168" s="28">
        <v>220.215347106</v>
      </c>
      <c r="J168" s="28">
        <v>46.708333332999999</v>
      </c>
      <c r="R168"/>
    </row>
    <row r="170" spans="1:18" x14ac:dyDescent="0.25">
      <c r="A170" s="8" t="s">
        <v>42</v>
      </c>
      <c r="B170" s="8">
        <v>1.5</v>
      </c>
      <c r="C170" s="8">
        <f>22/2</f>
        <v>11</v>
      </c>
      <c r="D170" s="8">
        <f>11/2</f>
        <v>5.5</v>
      </c>
      <c r="E170" s="8" t="s">
        <v>11</v>
      </c>
      <c r="F170" s="8">
        <v>30</v>
      </c>
      <c r="G170" s="8">
        <v>0</v>
      </c>
      <c r="H170" s="28">
        <v>406.01962536899998</v>
      </c>
      <c r="I170" s="28">
        <v>219.54535149399999</v>
      </c>
      <c r="J170" s="28">
        <v>0</v>
      </c>
      <c r="R170"/>
    </row>
    <row r="171" spans="1:18" x14ac:dyDescent="0.25">
      <c r="A171" s="8" t="str">
        <f>A170</f>
        <v>AA</v>
      </c>
      <c r="B171" s="8">
        <v>2</v>
      </c>
      <c r="C171" s="8">
        <f>C170</f>
        <v>11</v>
      </c>
      <c r="D171" s="8">
        <f>D170</f>
        <v>5.5</v>
      </c>
      <c r="E171" s="8" t="str">
        <f>E170</f>
        <v>unit</v>
      </c>
      <c r="F171" s="8">
        <f>F170</f>
        <v>30</v>
      </c>
      <c r="G171" s="8">
        <f>G170</f>
        <v>0</v>
      </c>
      <c r="H171" s="28">
        <v>406.01962536899998</v>
      </c>
      <c r="I171" s="28">
        <v>219.54535149399999</v>
      </c>
      <c r="J171" s="28">
        <v>14.739583333000001</v>
      </c>
      <c r="R171"/>
    </row>
    <row r="172" spans="1:18" x14ac:dyDescent="0.25">
      <c r="A172" s="8" t="str">
        <f t="shared" ref="A172:A174" si="129">A171</f>
        <v>AA</v>
      </c>
      <c r="B172" s="8">
        <v>3</v>
      </c>
      <c r="C172" s="8">
        <f t="shared" ref="C172:G172" si="130">C171</f>
        <v>11</v>
      </c>
      <c r="D172" s="8">
        <f t="shared" si="130"/>
        <v>5.5</v>
      </c>
      <c r="E172" s="8" t="str">
        <f t="shared" si="130"/>
        <v>unit</v>
      </c>
      <c r="F172" s="8">
        <f t="shared" si="130"/>
        <v>30</v>
      </c>
      <c r="G172" s="8">
        <f t="shared" si="130"/>
        <v>0</v>
      </c>
      <c r="H172" s="28">
        <v>406.01962536899998</v>
      </c>
      <c r="I172" s="28">
        <v>219.54535149399999</v>
      </c>
      <c r="J172" s="27">
        <v>25.395833329999999</v>
      </c>
      <c r="R172"/>
    </row>
    <row r="173" spans="1:18" x14ac:dyDescent="0.25">
      <c r="A173" s="8" t="str">
        <f t="shared" si="129"/>
        <v>AA</v>
      </c>
      <c r="B173" s="19">
        <v>4</v>
      </c>
      <c r="C173" s="8">
        <f t="shared" ref="C173:G173" si="131">C172</f>
        <v>11</v>
      </c>
      <c r="D173" s="8">
        <f t="shared" si="131"/>
        <v>5.5</v>
      </c>
      <c r="E173" s="8" t="str">
        <f t="shared" si="131"/>
        <v>unit</v>
      </c>
      <c r="F173" s="8">
        <f t="shared" si="131"/>
        <v>30</v>
      </c>
      <c r="G173" s="8">
        <f t="shared" si="131"/>
        <v>0</v>
      </c>
      <c r="H173" s="28">
        <v>406.01962536899998</v>
      </c>
      <c r="I173" s="28">
        <v>219.54535149399999</v>
      </c>
      <c r="J173" s="28">
        <v>36.052083332999999</v>
      </c>
      <c r="R173"/>
    </row>
    <row r="174" spans="1:18" x14ac:dyDescent="0.25">
      <c r="A174" s="8" t="str">
        <f t="shared" si="129"/>
        <v>AA</v>
      </c>
      <c r="B174" s="19">
        <v>5</v>
      </c>
      <c r="C174" s="8">
        <f t="shared" ref="C174" si="132">C173</f>
        <v>11</v>
      </c>
      <c r="D174" s="8">
        <v>2</v>
      </c>
      <c r="E174" s="8" t="s">
        <v>10</v>
      </c>
      <c r="F174" s="8">
        <f t="shared" ref="F174:G174" si="133">F173</f>
        <v>30</v>
      </c>
      <c r="G174" s="8">
        <f t="shared" si="133"/>
        <v>0</v>
      </c>
      <c r="H174" s="28">
        <v>406.01962536899998</v>
      </c>
      <c r="I174" s="28">
        <v>219.54535149399999</v>
      </c>
      <c r="J174" s="28">
        <v>46.708333332999999</v>
      </c>
      <c r="R174"/>
    </row>
    <row r="176" spans="1:18" x14ac:dyDescent="0.25">
      <c r="A176" s="8" t="s">
        <v>43</v>
      </c>
      <c r="B176" s="8">
        <v>1.5</v>
      </c>
      <c r="C176" s="8">
        <f>31/2</f>
        <v>15.5</v>
      </c>
      <c r="D176" s="8">
        <f>9/2</f>
        <v>4.5</v>
      </c>
      <c r="E176" s="8" t="s">
        <v>11</v>
      </c>
      <c r="F176" s="8">
        <v>30</v>
      </c>
      <c r="G176" s="8">
        <v>0</v>
      </c>
      <c r="H176" s="28">
        <v>406.01962536899998</v>
      </c>
      <c r="I176" s="28">
        <v>219.54535149399999</v>
      </c>
      <c r="J176" s="28">
        <v>0</v>
      </c>
      <c r="R176"/>
    </row>
    <row r="177" spans="1:18" x14ac:dyDescent="0.25">
      <c r="A177" s="8" t="str">
        <f>A176</f>
        <v>AB</v>
      </c>
      <c r="B177" s="8">
        <v>2</v>
      </c>
      <c r="C177" s="8">
        <f>C176</f>
        <v>15.5</v>
      </c>
      <c r="D177" s="8">
        <f>D176</f>
        <v>4.5</v>
      </c>
      <c r="E177" s="8" t="str">
        <f>E176</f>
        <v>unit</v>
      </c>
      <c r="F177" s="8">
        <f>F176</f>
        <v>30</v>
      </c>
      <c r="G177" s="8">
        <f>G176</f>
        <v>0</v>
      </c>
      <c r="H177" s="28">
        <v>406.01962536899998</v>
      </c>
      <c r="I177" s="28">
        <v>219.54535149399999</v>
      </c>
      <c r="J177" s="28">
        <v>14.739583333000001</v>
      </c>
      <c r="R177"/>
    </row>
    <row r="178" spans="1:18" x14ac:dyDescent="0.25">
      <c r="A178" s="8" t="str">
        <f t="shared" ref="A178:A180" si="134">A177</f>
        <v>AB</v>
      </c>
      <c r="B178" s="8">
        <v>3</v>
      </c>
      <c r="C178" s="8">
        <f t="shared" ref="C178:G178" si="135">C177</f>
        <v>15.5</v>
      </c>
      <c r="D178" s="8">
        <f t="shared" si="135"/>
        <v>4.5</v>
      </c>
      <c r="E178" s="8" t="str">
        <f t="shared" si="135"/>
        <v>unit</v>
      </c>
      <c r="F178" s="8">
        <f t="shared" si="135"/>
        <v>30</v>
      </c>
      <c r="G178" s="8">
        <f t="shared" si="135"/>
        <v>0</v>
      </c>
      <c r="H178" s="28">
        <v>406.01962536899998</v>
      </c>
      <c r="I178" s="28">
        <v>219.54535149399999</v>
      </c>
      <c r="J178" s="27">
        <v>25.395833329999999</v>
      </c>
      <c r="R178"/>
    </row>
    <row r="179" spans="1:18" x14ac:dyDescent="0.25">
      <c r="A179" s="8" t="str">
        <f t="shared" si="134"/>
        <v>AB</v>
      </c>
      <c r="B179" s="19">
        <v>4</v>
      </c>
      <c r="C179" s="8">
        <f t="shared" ref="C179:G179" si="136">C178</f>
        <v>15.5</v>
      </c>
      <c r="D179" s="8">
        <f t="shared" si="136"/>
        <v>4.5</v>
      </c>
      <c r="E179" s="8" t="str">
        <f t="shared" si="136"/>
        <v>unit</v>
      </c>
      <c r="F179" s="8">
        <f t="shared" si="136"/>
        <v>30</v>
      </c>
      <c r="G179" s="8">
        <f t="shared" si="136"/>
        <v>0</v>
      </c>
      <c r="H179" s="28">
        <v>406.01962536899998</v>
      </c>
      <c r="I179" s="28">
        <v>219.54535149399999</v>
      </c>
      <c r="J179" s="28">
        <v>36.052083332999999</v>
      </c>
      <c r="R179"/>
    </row>
    <row r="180" spans="1:18" x14ac:dyDescent="0.25">
      <c r="A180" s="8" t="str">
        <f t="shared" si="134"/>
        <v>AB</v>
      </c>
      <c r="B180" s="19">
        <v>5</v>
      </c>
      <c r="C180" s="8">
        <f t="shared" ref="C180" si="137">C179</f>
        <v>15.5</v>
      </c>
      <c r="D180" s="8">
        <v>2</v>
      </c>
      <c r="E180" s="8" t="s">
        <v>10</v>
      </c>
      <c r="F180" s="8">
        <f t="shared" ref="F180:G180" si="138">F179</f>
        <v>30</v>
      </c>
      <c r="G180" s="8">
        <f t="shared" si="138"/>
        <v>0</v>
      </c>
      <c r="H180" s="28">
        <v>406.01962536899998</v>
      </c>
      <c r="I180" s="28">
        <v>219.54535149399999</v>
      </c>
      <c r="J180" s="28">
        <v>46.708333332999999</v>
      </c>
      <c r="R180"/>
    </row>
    <row r="182" spans="1:18" x14ac:dyDescent="0.25">
      <c r="A182" s="8" t="s">
        <v>44</v>
      </c>
      <c r="B182" s="8">
        <v>1.5</v>
      </c>
      <c r="C182" s="8">
        <f>26/2</f>
        <v>13</v>
      </c>
      <c r="D182" s="8">
        <f>14/2</f>
        <v>7</v>
      </c>
      <c r="E182" s="8" t="s">
        <v>11</v>
      </c>
      <c r="F182" s="8">
        <v>17</v>
      </c>
      <c r="G182" s="8">
        <v>0</v>
      </c>
      <c r="H182" s="28">
        <v>390.09136130799999</v>
      </c>
      <c r="I182" s="28">
        <v>267.87967357299999</v>
      </c>
      <c r="J182" s="28">
        <v>0</v>
      </c>
      <c r="R182"/>
    </row>
    <row r="183" spans="1:18" x14ac:dyDescent="0.25">
      <c r="A183" s="8" t="str">
        <f>A182</f>
        <v>AC</v>
      </c>
      <c r="B183" s="8">
        <v>2</v>
      </c>
      <c r="C183" s="8">
        <f>C182</f>
        <v>13</v>
      </c>
      <c r="D183" s="8">
        <f>D182</f>
        <v>7</v>
      </c>
      <c r="E183" s="8" t="str">
        <f>E182</f>
        <v>unit</v>
      </c>
      <c r="F183" s="8">
        <f>F182</f>
        <v>17</v>
      </c>
      <c r="G183" s="8">
        <f>G182</f>
        <v>0</v>
      </c>
      <c r="H183" s="28">
        <v>390.09136130799999</v>
      </c>
      <c r="I183" s="28">
        <v>267.87967357299999</v>
      </c>
      <c r="J183" s="28">
        <v>14.739583333000001</v>
      </c>
      <c r="R183"/>
    </row>
    <row r="184" spans="1:18" x14ac:dyDescent="0.25">
      <c r="A184" s="8" t="str">
        <f t="shared" ref="A184:A186" si="139">A183</f>
        <v>AC</v>
      </c>
      <c r="B184" s="8">
        <v>3</v>
      </c>
      <c r="C184" s="8">
        <f t="shared" ref="C184:G184" si="140">C183</f>
        <v>13</v>
      </c>
      <c r="D184" s="8">
        <f t="shared" si="140"/>
        <v>7</v>
      </c>
      <c r="E184" s="8" t="str">
        <f t="shared" si="140"/>
        <v>unit</v>
      </c>
      <c r="F184" s="8">
        <f t="shared" si="140"/>
        <v>17</v>
      </c>
      <c r="G184" s="8">
        <f t="shared" si="140"/>
        <v>0</v>
      </c>
      <c r="H184" s="28">
        <v>390.09136130799999</v>
      </c>
      <c r="I184" s="28">
        <v>267.87967357299999</v>
      </c>
      <c r="J184" s="27">
        <v>25.395833329999999</v>
      </c>
      <c r="R184"/>
    </row>
    <row r="185" spans="1:18" x14ac:dyDescent="0.25">
      <c r="A185" s="8" t="str">
        <f t="shared" si="139"/>
        <v>AC</v>
      </c>
      <c r="B185" s="19">
        <v>4</v>
      </c>
      <c r="C185" s="8">
        <f t="shared" ref="C185:G185" si="141">C184</f>
        <v>13</v>
      </c>
      <c r="D185" s="8">
        <f t="shared" si="141"/>
        <v>7</v>
      </c>
      <c r="E185" s="8" t="str">
        <f t="shared" si="141"/>
        <v>unit</v>
      </c>
      <c r="F185" s="8">
        <f t="shared" si="141"/>
        <v>17</v>
      </c>
      <c r="G185" s="8">
        <f t="shared" si="141"/>
        <v>0</v>
      </c>
      <c r="H185" s="28">
        <v>390.09136130799999</v>
      </c>
      <c r="I185" s="28">
        <v>267.87967357299999</v>
      </c>
      <c r="J185" s="28">
        <v>36.052083332999999</v>
      </c>
      <c r="R185"/>
    </row>
    <row r="186" spans="1:18" x14ac:dyDescent="0.25">
      <c r="A186" s="8" t="str">
        <f t="shared" si="139"/>
        <v>AC</v>
      </c>
      <c r="B186" s="19">
        <v>5</v>
      </c>
      <c r="C186" s="8">
        <f t="shared" ref="C186" si="142">C185</f>
        <v>13</v>
      </c>
      <c r="D186" s="8">
        <v>2</v>
      </c>
      <c r="E186" s="8" t="s">
        <v>10</v>
      </c>
      <c r="F186" s="8">
        <f t="shared" ref="F186:G186" si="143">F185</f>
        <v>17</v>
      </c>
      <c r="G186" s="8">
        <f t="shared" si="143"/>
        <v>0</v>
      </c>
      <c r="H186" s="28">
        <v>390.09136130799999</v>
      </c>
      <c r="I186" s="28">
        <v>267.87967357299999</v>
      </c>
      <c r="J186" s="28">
        <v>46.708333332999999</v>
      </c>
      <c r="R186"/>
    </row>
    <row r="188" spans="1:18" x14ac:dyDescent="0.25">
      <c r="A188" s="8" t="s">
        <v>45</v>
      </c>
      <c r="B188" s="8">
        <v>1.5</v>
      </c>
      <c r="C188" s="8">
        <f>42/2</f>
        <v>21</v>
      </c>
      <c r="D188" s="8">
        <v>2</v>
      </c>
      <c r="E188" s="8" t="s">
        <v>11</v>
      </c>
      <c r="F188" s="8">
        <v>30</v>
      </c>
      <c r="G188" s="8">
        <v>0</v>
      </c>
      <c r="H188" s="28">
        <v>405.978664127</v>
      </c>
      <c r="I188" s="28">
        <v>197.1727429</v>
      </c>
      <c r="J188" s="28">
        <v>0</v>
      </c>
      <c r="R188"/>
    </row>
    <row r="189" spans="1:18" x14ac:dyDescent="0.25">
      <c r="A189" s="8" t="str">
        <f>A188</f>
        <v>AD</v>
      </c>
      <c r="B189" s="8">
        <v>2</v>
      </c>
      <c r="C189" s="8">
        <f>C188</f>
        <v>21</v>
      </c>
      <c r="D189" s="8">
        <f>D188</f>
        <v>2</v>
      </c>
      <c r="E189" s="8" t="str">
        <f>E188</f>
        <v>unit</v>
      </c>
      <c r="F189" s="8">
        <f>F188</f>
        <v>30</v>
      </c>
      <c r="G189" s="8">
        <f>G188</f>
        <v>0</v>
      </c>
      <c r="H189" s="28">
        <v>405.978664127</v>
      </c>
      <c r="I189" s="28">
        <v>197.1727429</v>
      </c>
      <c r="J189" s="28">
        <v>14.739583333000001</v>
      </c>
      <c r="R189"/>
    </row>
    <row r="190" spans="1:18" x14ac:dyDescent="0.25">
      <c r="A190" s="8" t="str">
        <f t="shared" ref="A190:A192" si="144">A189</f>
        <v>AD</v>
      </c>
      <c r="B190" s="8">
        <v>3</v>
      </c>
      <c r="C190" s="8">
        <f t="shared" ref="C190:G190" si="145">C189</f>
        <v>21</v>
      </c>
      <c r="D190" s="8">
        <f t="shared" si="145"/>
        <v>2</v>
      </c>
      <c r="E190" s="8" t="str">
        <f t="shared" si="145"/>
        <v>unit</v>
      </c>
      <c r="F190" s="8">
        <f t="shared" si="145"/>
        <v>30</v>
      </c>
      <c r="G190" s="8">
        <f t="shared" si="145"/>
        <v>0</v>
      </c>
      <c r="H190" s="28">
        <v>405.978664127</v>
      </c>
      <c r="I190" s="28">
        <v>197.1727429</v>
      </c>
      <c r="J190" s="27">
        <v>25.395833329999999</v>
      </c>
      <c r="R190"/>
    </row>
    <row r="191" spans="1:18" x14ac:dyDescent="0.25">
      <c r="A191" s="8" t="str">
        <f t="shared" si="144"/>
        <v>AD</v>
      </c>
      <c r="B191" s="19">
        <v>4</v>
      </c>
      <c r="C191" s="8">
        <f t="shared" ref="C191:G191" si="146">C190</f>
        <v>21</v>
      </c>
      <c r="D191" s="8">
        <f t="shared" si="146"/>
        <v>2</v>
      </c>
      <c r="E191" s="8" t="str">
        <f t="shared" si="146"/>
        <v>unit</v>
      </c>
      <c r="F191" s="8">
        <f t="shared" si="146"/>
        <v>30</v>
      </c>
      <c r="G191" s="8">
        <f t="shared" si="146"/>
        <v>0</v>
      </c>
      <c r="H191" s="28">
        <v>405.978664127</v>
      </c>
      <c r="I191" s="28">
        <v>197.1727429</v>
      </c>
      <c r="J191" s="28">
        <v>36.052083332999999</v>
      </c>
      <c r="R191"/>
    </row>
    <row r="192" spans="1:18" x14ac:dyDescent="0.25">
      <c r="A192" s="8" t="str">
        <f t="shared" si="144"/>
        <v>AD</v>
      </c>
      <c r="B192" s="19">
        <v>5</v>
      </c>
      <c r="C192" s="8">
        <f t="shared" ref="C192" si="147">C191</f>
        <v>21</v>
      </c>
      <c r="D192" s="8">
        <v>2</v>
      </c>
      <c r="E192" s="8" t="s">
        <v>10</v>
      </c>
      <c r="F192" s="8">
        <f t="shared" ref="F192:G192" si="148">F191</f>
        <v>30</v>
      </c>
      <c r="G192" s="8">
        <f t="shared" si="148"/>
        <v>0</v>
      </c>
      <c r="H192" s="28">
        <v>405.978664127</v>
      </c>
      <c r="I192" s="28">
        <v>197.1727429</v>
      </c>
      <c r="J192" s="28">
        <v>46.708333332999999</v>
      </c>
      <c r="R192"/>
    </row>
    <row r="194" spans="1:18" x14ac:dyDescent="0.25">
      <c r="A194" s="8" t="s">
        <v>46</v>
      </c>
      <c r="B194" s="8">
        <v>1.5</v>
      </c>
      <c r="C194" s="8">
        <f>43/2</f>
        <v>21.5</v>
      </c>
      <c r="D194" s="8">
        <f>6/2</f>
        <v>3</v>
      </c>
      <c r="E194" s="8" t="s">
        <v>28</v>
      </c>
      <c r="F194" s="8">
        <v>174</v>
      </c>
      <c r="G194" s="8">
        <f>174+18</f>
        <v>192</v>
      </c>
      <c r="H194" s="28">
        <v>572.21823336665705</v>
      </c>
      <c r="I194" s="28">
        <v>159.30419078620301</v>
      </c>
      <c r="J194" s="28">
        <v>0</v>
      </c>
      <c r="R194"/>
    </row>
    <row r="195" spans="1:18" x14ac:dyDescent="0.25">
      <c r="A195" s="8" t="str">
        <f>A194</f>
        <v>AE</v>
      </c>
      <c r="B195" s="8">
        <v>2</v>
      </c>
      <c r="C195" s="8">
        <f>C194</f>
        <v>21.5</v>
      </c>
      <c r="D195" s="8">
        <f>D194</f>
        <v>3</v>
      </c>
      <c r="E195" s="8" t="str">
        <f>E194</f>
        <v>corridor</v>
      </c>
      <c r="F195" s="8">
        <f>F194</f>
        <v>174</v>
      </c>
      <c r="G195" s="8">
        <f>G194</f>
        <v>192</v>
      </c>
      <c r="H195" s="28">
        <v>572.21823336665705</v>
      </c>
      <c r="I195" s="28">
        <v>159.30419078620301</v>
      </c>
      <c r="J195" s="28">
        <v>14.739583333000001</v>
      </c>
      <c r="R195"/>
    </row>
    <row r="196" spans="1:18" x14ac:dyDescent="0.25">
      <c r="A196" s="8" t="str">
        <f t="shared" ref="A196:A198" si="149">A195</f>
        <v>AE</v>
      </c>
      <c r="B196" s="8">
        <v>3</v>
      </c>
      <c r="C196" s="8">
        <f t="shared" ref="C196:G196" si="150">C195</f>
        <v>21.5</v>
      </c>
      <c r="D196" s="8">
        <f t="shared" si="150"/>
        <v>3</v>
      </c>
      <c r="E196" s="8" t="str">
        <f t="shared" si="150"/>
        <v>corridor</v>
      </c>
      <c r="F196" s="8">
        <f t="shared" si="150"/>
        <v>174</v>
      </c>
      <c r="G196" s="8">
        <f t="shared" si="150"/>
        <v>192</v>
      </c>
      <c r="H196" s="28">
        <v>572.21823336665705</v>
      </c>
      <c r="I196" s="28">
        <v>159.30419078620301</v>
      </c>
      <c r="J196" s="27">
        <v>25.395833329999999</v>
      </c>
      <c r="R196"/>
    </row>
    <row r="197" spans="1:18" x14ac:dyDescent="0.25">
      <c r="A197" s="8" t="str">
        <f t="shared" si="149"/>
        <v>AE</v>
      </c>
      <c r="B197" s="19">
        <v>4</v>
      </c>
      <c r="C197" s="8">
        <f t="shared" ref="C197:G197" si="151">C196</f>
        <v>21.5</v>
      </c>
      <c r="D197" s="8">
        <f t="shared" si="151"/>
        <v>3</v>
      </c>
      <c r="E197" s="8" t="str">
        <f t="shared" si="151"/>
        <v>corridor</v>
      </c>
      <c r="F197" s="8">
        <f t="shared" si="151"/>
        <v>174</v>
      </c>
      <c r="G197" s="8">
        <f t="shared" si="151"/>
        <v>192</v>
      </c>
      <c r="H197" s="28">
        <v>572.21823336665705</v>
      </c>
      <c r="I197" s="28">
        <v>159.30419078620301</v>
      </c>
      <c r="J197" s="28">
        <v>36.052083332999999</v>
      </c>
      <c r="R197"/>
    </row>
    <row r="198" spans="1:18" x14ac:dyDescent="0.25">
      <c r="A198" s="8" t="str">
        <f t="shared" si="149"/>
        <v>AE</v>
      </c>
      <c r="B198" s="19">
        <v>5</v>
      </c>
      <c r="C198" s="8">
        <f t="shared" ref="C198" si="152">C197</f>
        <v>21.5</v>
      </c>
      <c r="D198" s="8">
        <v>3</v>
      </c>
      <c r="E198" s="8" t="s">
        <v>10</v>
      </c>
      <c r="F198" s="8">
        <f t="shared" ref="F198:G198" si="153">F197</f>
        <v>174</v>
      </c>
      <c r="G198" s="8">
        <f t="shared" si="153"/>
        <v>192</v>
      </c>
      <c r="H198" s="28">
        <v>572.21823336665705</v>
      </c>
      <c r="I198" s="28">
        <v>159.30419078620301</v>
      </c>
      <c r="J198" s="28">
        <v>46.708333332999999</v>
      </c>
      <c r="R198"/>
    </row>
    <row r="200" spans="1:18" x14ac:dyDescent="0.25">
      <c r="A200" s="8" t="s">
        <v>47</v>
      </c>
      <c r="B200" s="8">
        <v>1.5</v>
      </c>
      <c r="C200" s="8">
        <f>41/2</f>
        <v>20.5</v>
      </c>
      <c r="D200" s="8">
        <f>5.5/2</f>
        <v>2.75</v>
      </c>
      <c r="E200" s="8" t="s">
        <v>28</v>
      </c>
      <c r="F200" s="8">
        <v>24.5</v>
      </c>
      <c r="G200" s="8">
        <f>11.5+12+12+12+24.5+24.5+18+18+37</f>
        <v>169.5</v>
      </c>
      <c r="H200" s="28">
        <v>444.61382252311898</v>
      </c>
      <c r="I200" s="28">
        <v>153.87924516346399</v>
      </c>
      <c r="J200" s="28">
        <v>0</v>
      </c>
      <c r="R200"/>
    </row>
    <row r="201" spans="1:18" x14ac:dyDescent="0.25">
      <c r="A201" s="8" t="str">
        <f>A200</f>
        <v>AF</v>
      </c>
      <c r="B201" s="8">
        <v>2</v>
      </c>
      <c r="C201" s="8">
        <f>C200</f>
        <v>20.5</v>
      </c>
      <c r="D201" s="8">
        <f>D200</f>
        <v>2.75</v>
      </c>
      <c r="E201" s="8" t="str">
        <f>E200</f>
        <v>corridor</v>
      </c>
      <c r="F201" s="8">
        <f>F200</f>
        <v>24.5</v>
      </c>
      <c r="G201" s="8">
        <f>G200</f>
        <v>169.5</v>
      </c>
      <c r="H201" s="28">
        <v>444.61382252311898</v>
      </c>
      <c r="I201" s="28">
        <v>153.87924516346399</v>
      </c>
      <c r="J201" s="28">
        <v>14.739583333000001</v>
      </c>
      <c r="R201"/>
    </row>
    <row r="202" spans="1:18" x14ac:dyDescent="0.25">
      <c r="A202" s="8" t="str">
        <f t="shared" ref="A202:A204" si="154">A201</f>
        <v>AF</v>
      </c>
      <c r="B202" s="8">
        <v>3</v>
      </c>
      <c r="C202" s="8">
        <f t="shared" ref="C202:G202" si="155">C201</f>
        <v>20.5</v>
      </c>
      <c r="D202" s="8">
        <f t="shared" si="155"/>
        <v>2.75</v>
      </c>
      <c r="E202" s="8" t="str">
        <f t="shared" si="155"/>
        <v>corridor</v>
      </c>
      <c r="F202" s="8">
        <f t="shared" si="155"/>
        <v>24.5</v>
      </c>
      <c r="G202" s="8">
        <f t="shared" si="155"/>
        <v>169.5</v>
      </c>
      <c r="H202" s="28">
        <v>444.61382252311898</v>
      </c>
      <c r="I202" s="28">
        <v>153.87924516346399</v>
      </c>
      <c r="J202" s="27">
        <v>25.395833329999999</v>
      </c>
      <c r="R202"/>
    </row>
    <row r="203" spans="1:18" x14ac:dyDescent="0.25">
      <c r="A203" s="8" t="str">
        <f t="shared" si="154"/>
        <v>AF</v>
      </c>
      <c r="B203" s="19">
        <v>4</v>
      </c>
      <c r="C203" s="8">
        <f t="shared" ref="C203:G203" si="156">C202</f>
        <v>20.5</v>
      </c>
      <c r="D203" s="8">
        <f t="shared" si="156"/>
        <v>2.75</v>
      </c>
      <c r="E203" s="8" t="str">
        <f t="shared" si="156"/>
        <v>corridor</v>
      </c>
      <c r="F203" s="8">
        <f t="shared" si="156"/>
        <v>24.5</v>
      </c>
      <c r="G203" s="8">
        <f t="shared" si="156"/>
        <v>169.5</v>
      </c>
      <c r="H203" s="28">
        <v>444.61382252311898</v>
      </c>
      <c r="I203" s="28">
        <v>153.87924516346399</v>
      </c>
      <c r="J203" s="28">
        <v>36.052083332999999</v>
      </c>
      <c r="R203"/>
    </row>
    <row r="204" spans="1:18" x14ac:dyDescent="0.25">
      <c r="A204" s="8" t="str">
        <f t="shared" si="154"/>
        <v>AF</v>
      </c>
      <c r="B204" s="19">
        <v>5</v>
      </c>
      <c r="C204" s="8">
        <f t="shared" ref="C204" si="157">C203</f>
        <v>20.5</v>
      </c>
      <c r="D204" s="8">
        <v>15</v>
      </c>
      <c r="E204" s="8" t="s">
        <v>10</v>
      </c>
      <c r="F204" s="8">
        <f t="shared" ref="F204:G204" si="158">F203</f>
        <v>24.5</v>
      </c>
      <c r="G204" s="8">
        <f t="shared" si="158"/>
        <v>169.5</v>
      </c>
      <c r="H204" s="28">
        <v>444.61382252311898</v>
      </c>
      <c r="I204" s="28">
        <v>153.87924516346399</v>
      </c>
      <c r="J204" s="28">
        <v>46.708333332999999</v>
      </c>
      <c r="R204"/>
    </row>
    <row r="205" spans="1:18" x14ac:dyDescent="0.25">
      <c r="A205" s="8"/>
      <c r="B205" s="19"/>
      <c r="C205" s="8"/>
      <c r="D205" s="8"/>
      <c r="E205" s="8"/>
      <c r="F205" s="8"/>
      <c r="G205" s="8"/>
      <c r="R205"/>
    </row>
    <row r="206" spans="1:18" x14ac:dyDescent="0.25">
      <c r="A206" s="8" t="s">
        <v>151</v>
      </c>
      <c r="B206" s="8">
        <v>1.5</v>
      </c>
      <c r="C206" s="8">
        <f>41/2</f>
        <v>20.5</v>
      </c>
      <c r="D206" s="8">
        <f>5.5/2</f>
        <v>2.75</v>
      </c>
      <c r="E206" s="8" t="s">
        <v>28</v>
      </c>
      <c r="F206" s="8">
        <v>12</v>
      </c>
      <c r="G206" s="8">
        <f>11.5+12+12+12+24.5+24.5+18+18+37</f>
        <v>169.5</v>
      </c>
      <c r="H206" s="28">
        <v>429.47663344371102</v>
      </c>
      <c r="I206" s="28">
        <v>153.93033392056699</v>
      </c>
      <c r="J206" s="28">
        <v>0</v>
      </c>
      <c r="R206"/>
    </row>
    <row r="207" spans="1:18" x14ac:dyDescent="0.25">
      <c r="A207" s="8" t="str">
        <f>A206</f>
        <v>AF1</v>
      </c>
      <c r="B207" s="8">
        <v>2</v>
      </c>
      <c r="C207" s="8">
        <f>C206</f>
        <v>20.5</v>
      </c>
      <c r="D207" s="8">
        <f>D206</f>
        <v>2.75</v>
      </c>
      <c r="E207" s="8" t="str">
        <f>E206</f>
        <v>corridor</v>
      </c>
      <c r="F207" s="8">
        <f>F206</f>
        <v>12</v>
      </c>
      <c r="G207" s="8">
        <f>G206</f>
        <v>169.5</v>
      </c>
      <c r="H207" s="28">
        <v>429.47663344371102</v>
      </c>
      <c r="I207" s="28">
        <v>153.93033392056699</v>
      </c>
      <c r="J207" s="28">
        <v>14.739583333000001</v>
      </c>
      <c r="R207"/>
    </row>
    <row r="208" spans="1:18" x14ac:dyDescent="0.25">
      <c r="A208" s="8" t="str">
        <f t="shared" ref="A208:A209" si="159">A207</f>
        <v>AF1</v>
      </c>
      <c r="B208" s="8">
        <v>3</v>
      </c>
      <c r="C208" s="8">
        <f t="shared" ref="C208:G208" si="160">C207</f>
        <v>20.5</v>
      </c>
      <c r="D208" s="8">
        <f t="shared" si="160"/>
        <v>2.75</v>
      </c>
      <c r="E208" s="8" t="str">
        <f t="shared" si="160"/>
        <v>corridor</v>
      </c>
      <c r="F208" s="8">
        <f t="shared" si="160"/>
        <v>12</v>
      </c>
      <c r="G208" s="8">
        <f t="shared" si="160"/>
        <v>169.5</v>
      </c>
      <c r="H208" s="28">
        <v>429.47663344371102</v>
      </c>
      <c r="I208" s="28">
        <v>153.93033392056699</v>
      </c>
      <c r="J208" s="27">
        <v>25.395833329999999</v>
      </c>
      <c r="R208"/>
    </row>
    <row r="209" spans="1:18" x14ac:dyDescent="0.25">
      <c r="A209" s="8" t="str">
        <f t="shared" si="159"/>
        <v>AF1</v>
      </c>
      <c r="B209" s="19">
        <v>4</v>
      </c>
      <c r="C209" s="8">
        <f t="shared" ref="C209:G209" si="161">C208</f>
        <v>20.5</v>
      </c>
      <c r="D209" s="8">
        <f t="shared" si="161"/>
        <v>2.75</v>
      </c>
      <c r="E209" s="8" t="str">
        <f t="shared" si="161"/>
        <v>corridor</v>
      </c>
      <c r="F209" s="8">
        <f t="shared" si="161"/>
        <v>12</v>
      </c>
      <c r="G209" s="8">
        <f t="shared" si="161"/>
        <v>169.5</v>
      </c>
      <c r="H209" s="28">
        <v>429.47663344371102</v>
      </c>
      <c r="I209" s="28">
        <v>153.93033392056699</v>
      </c>
      <c r="J209" s="28">
        <v>36.052083332999999</v>
      </c>
      <c r="R209"/>
    </row>
    <row r="210" spans="1:18" x14ac:dyDescent="0.25">
      <c r="A210" s="8" t="str">
        <f>A209</f>
        <v>AF1</v>
      </c>
      <c r="B210" s="19">
        <v>5</v>
      </c>
      <c r="C210" s="8">
        <f>C209</f>
        <v>20.5</v>
      </c>
      <c r="D210" s="8">
        <v>15</v>
      </c>
      <c r="E210" s="8" t="s">
        <v>10</v>
      </c>
      <c r="F210" s="8">
        <f>F209</f>
        <v>12</v>
      </c>
      <c r="G210" s="8">
        <f>G209</f>
        <v>169.5</v>
      </c>
      <c r="H210" s="28">
        <v>429.47663344371102</v>
      </c>
      <c r="I210" s="28">
        <v>153.93033392056699</v>
      </c>
      <c r="J210" s="28">
        <v>46.708333332999999</v>
      </c>
      <c r="R210"/>
    </row>
    <row r="211" spans="1:18" x14ac:dyDescent="0.25">
      <c r="A211" s="8"/>
      <c r="B211" s="19"/>
      <c r="C211" s="8"/>
      <c r="D211" s="8"/>
      <c r="E211" s="8"/>
      <c r="F211" s="8"/>
      <c r="G211" s="8"/>
      <c r="R211"/>
    </row>
    <row r="212" spans="1:18" x14ac:dyDescent="0.25">
      <c r="A212" s="8" t="s">
        <v>152</v>
      </c>
      <c r="B212" s="8">
        <v>1.5</v>
      </c>
      <c r="C212" s="8">
        <f>41/2</f>
        <v>20.5</v>
      </c>
      <c r="D212" s="8">
        <f>5.5/2</f>
        <v>2.75</v>
      </c>
      <c r="E212" s="8" t="s">
        <v>28</v>
      </c>
      <c r="F212" s="8">
        <v>37</v>
      </c>
      <c r="G212" s="8">
        <f>11.5+12+12+12+24.5+24.5+18+18+37</f>
        <v>169.5</v>
      </c>
      <c r="H212" s="28">
        <v>570.72201299534595</v>
      </c>
      <c r="I212" s="28">
        <v>153.88316517616701</v>
      </c>
      <c r="J212" s="28">
        <v>0</v>
      </c>
      <c r="R212"/>
    </row>
    <row r="213" spans="1:18" x14ac:dyDescent="0.25">
      <c r="A213" s="8" t="str">
        <f>A212</f>
        <v>AF2</v>
      </c>
      <c r="B213" s="8">
        <v>2</v>
      </c>
      <c r="C213" s="8">
        <f>C212</f>
        <v>20.5</v>
      </c>
      <c r="D213" s="8">
        <f>D212</f>
        <v>2.75</v>
      </c>
      <c r="E213" s="8" t="str">
        <f>E212</f>
        <v>corridor</v>
      </c>
      <c r="F213" s="8">
        <f>F212</f>
        <v>37</v>
      </c>
      <c r="G213" s="8">
        <f>G212</f>
        <v>169.5</v>
      </c>
      <c r="H213" s="28">
        <v>570.72201299534595</v>
      </c>
      <c r="I213" s="28">
        <v>153.88316517616701</v>
      </c>
      <c r="J213" s="28">
        <v>14.739583333000001</v>
      </c>
      <c r="R213"/>
    </row>
    <row r="214" spans="1:18" x14ac:dyDescent="0.25">
      <c r="A214" s="8" t="str">
        <f t="shared" ref="A214:A215" si="162">A213</f>
        <v>AF2</v>
      </c>
      <c r="B214" s="8">
        <v>3</v>
      </c>
      <c r="C214" s="8">
        <f t="shared" ref="C214:G214" si="163">C213</f>
        <v>20.5</v>
      </c>
      <c r="D214" s="8">
        <f t="shared" si="163"/>
        <v>2.75</v>
      </c>
      <c r="E214" s="8" t="str">
        <f t="shared" si="163"/>
        <v>corridor</v>
      </c>
      <c r="F214" s="8">
        <f t="shared" si="163"/>
        <v>37</v>
      </c>
      <c r="G214" s="8">
        <f t="shared" si="163"/>
        <v>169.5</v>
      </c>
      <c r="H214" s="28">
        <v>570.72201299534595</v>
      </c>
      <c r="I214" s="28">
        <v>153.88316517616701</v>
      </c>
      <c r="J214" s="27">
        <v>25.395833329999999</v>
      </c>
      <c r="R214"/>
    </row>
    <row r="215" spans="1:18" x14ac:dyDescent="0.25">
      <c r="A215" s="8" t="str">
        <f t="shared" si="162"/>
        <v>AF2</v>
      </c>
      <c r="B215" s="19">
        <v>4</v>
      </c>
      <c r="C215" s="8">
        <f t="shared" ref="C215:G215" si="164">C214</f>
        <v>20.5</v>
      </c>
      <c r="D215" s="8">
        <f t="shared" si="164"/>
        <v>2.75</v>
      </c>
      <c r="E215" s="8" t="str">
        <f t="shared" si="164"/>
        <v>corridor</v>
      </c>
      <c r="F215" s="8">
        <f t="shared" si="164"/>
        <v>37</v>
      </c>
      <c r="G215" s="8">
        <f t="shared" si="164"/>
        <v>169.5</v>
      </c>
      <c r="H215" s="28">
        <v>570.72201299534595</v>
      </c>
      <c r="I215" s="28">
        <v>153.88316517616701</v>
      </c>
      <c r="J215" s="28">
        <v>36.052083332999999</v>
      </c>
      <c r="R215"/>
    </row>
    <row r="216" spans="1:18" x14ac:dyDescent="0.25">
      <c r="A216" s="8" t="str">
        <f>A215</f>
        <v>AF2</v>
      </c>
      <c r="B216" s="19">
        <v>5</v>
      </c>
      <c r="C216" s="8">
        <f>C215</f>
        <v>20.5</v>
      </c>
      <c r="D216" s="8">
        <v>15</v>
      </c>
      <c r="E216" s="8" t="s">
        <v>10</v>
      </c>
      <c r="F216" s="8">
        <f>F215</f>
        <v>37</v>
      </c>
      <c r="G216" s="8">
        <f>G215</f>
        <v>169.5</v>
      </c>
      <c r="H216" s="28">
        <v>570.72201299534595</v>
      </c>
      <c r="I216" s="28">
        <v>153.88316517616701</v>
      </c>
      <c r="J216" s="28">
        <v>46.708333332999999</v>
      </c>
      <c r="R216"/>
    </row>
    <row r="218" spans="1:18" x14ac:dyDescent="0.25">
      <c r="A218" s="8" t="s">
        <v>48</v>
      </c>
      <c r="B218" s="8">
        <v>1.5</v>
      </c>
      <c r="C218" s="8">
        <f>41/2</f>
        <v>20.5</v>
      </c>
      <c r="D218" s="8">
        <f>5.5/2</f>
        <v>2.75</v>
      </c>
      <c r="E218" s="8" t="s">
        <v>28</v>
      </c>
      <c r="F218" s="8">
        <v>18</v>
      </c>
      <c r="G218" s="8">
        <f>11.5+12+12+12+24.5+24.5+18+18+37</f>
        <v>169.5</v>
      </c>
      <c r="H218" s="28">
        <v>611.38867966201201</v>
      </c>
      <c r="I218" s="28">
        <v>153.88316517616701</v>
      </c>
      <c r="J218" s="28">
        <v>0</v>
      </c>
      <c r="R218"/>
    </row>
    <row r="219" spans="1:18" x14ac:dyDescent="0.25">
      <c r="A219" s="8" t="str">
        <f>A218</f>
        <v>AG</v>
      </c>
      <c r="B219" s="8">
        <v>2</v>
      </c>
      <c r="C219" s="8">
        <f>C218</f>
        <v>20.5</v>
      </c>
      <c r="D219" s="8">
        <f>D218</f>
        <v>2.75</v>
      </c>
      <c r="E219" s="8" t="str">
        <f>E218</f>
        <v>corridor</v>
      </c>
      <c r="F219" s="8">
        <f>F218</f>
        <v>18</v>
      </c>
      <c r="G219" s="8">
        <f>G218</f>
        <v>169.5</v>
      </c>
      <c r="H219" s="28">
        <v>611.38867966201201</v>
      </c>
      <c r="I219" s="28">
        <v>153.88316517616701</v>
      </c>
      <c r="J219" s="28">
        <v>14.739583333000001</v>
      </c>
      <c r="R219"/>
    </row>
    <row r="220" spans="1:18" x14ac:dyDescent="0.25">
      <c r="A220" s="8" t="str">
        <f t="shared" ref="A220:A222" si="165">A219</f>
        <v>AG</v>
      </c>
      <c r="B220" s="8">
        <v>3</v>
      </c>
      <c r="C220" s="8">
        <f t="shared" ref="C220:G220" si="166">C219</f>
        <v>20.5</v>
      </c>
      <c r="D220" s="8">
        <f t="shared" si="166"/>
        <v>2.75</v>
      </c>
      <c r="E220" s="8" t="str">
        <f t="shared" si="166"/>
        <v>corridor</v>
      </c>
      <c r="F220" s="8">
        <f t="shared" si="166"/>
        <v>18</v>
      </c>
      <c r="G220" s="8">
        <f t="shared" si="166"/>
        <v>169.5</v>
      </c>
      <c r="H220" s="28">
        <v>611.38867966201201</v>
      </c>
      <c r="I220" s="28">
        <v>153.88316517616701</v>
      </c>
      <c r="J220" s="27">
        <v>25.395833329999999</v>
      </c>
      <c r="R220"/>
    </row>
    <row r="221" spans="1:18" x14ac:dyDescent="0.25">
      <c r="A221" s="8" t="str">
        <f t="shared" si="165"/>
        <v>AG</v>
      </c>
      <c r="B221" s="19">
        <v>4</v>
      </c>
      <c r="C221" s="8">
        <f t="shared" ref="C221:G221" si="167">C220</f>
        <v>20.5</v>
      </c>
      <c r="D221" s="8">
        <f t="shared" si="167"/>
        <v>2.75</v>
      </c>
      <c r="E221" s="8" t="str">
        <f t="shared" si="167"/>
        <v>corridor</v>
      </c>
      <c r="F221" s="8">
        <f t="shared" si="167"/>
        <v>18</v>
      </c>
      <c r="G221" s="8">
        <f t="shared" si="167"/>
        <v>169.5</v>
      </c>
      <c r="H221" s="28">
        <v>611.38867966201201</v>
      </c>
      <c r="I221" s="28">
        <v>153.88316517616701</v>
      </c>
      <c r="J221" s="28">
        <v>36.052083332999999</v>
      </c>
      <c r="R221"/>
    </row>
    <row r="222" spans="1:18" x14ac:dyDescent="0.25">
      <c r="A222" s="8" t="str">
        <f t="shared" si="165"/>
        <v>AG</v>
      </c>
      <c r="B222" s="19">
        <v>5</v>
      </c>
      <c r="C222" s="8">
        <f t="shared" ref="C222" si="168">C221</f>
        <v>20.5</v>
      </c>
      <c r="D222" s="8">
        <v>15</v>
      </c>
      <c r="E222" s="8" t="s">
        <v>10</v>
      </c>
      <c r="F222" s="8">
        <f t="shared" ref="F222:G222" si="169">F221</f>
        <v>18</v>
      </c>
      <c r="G222" s="8">
        <f t="shared" si="169"/>
        <v>169.5</v>
      </c>
      <c r="H222" s="28">
        <v>611.38867966201201</v>
      </c>
      <c r="I222" s="28">
        <v>153.88316517616701</v>
      </c>
      <c r="J222" s="28">
        <v>46.708333332999999</v>
      </c>
      <c r="R222"/>
    </row>
    <row r="224" spans="1:18" x14ac:dyDescent="0.25">
      <c r="A224" s="8" t="s">
        <v>49</v>
      </c>
      <c r="B224" s="8">
        <v>1.5</v>
      </c>
      <c r="C224" s="8">
        <f>43/2</f>
        <v>21.5</v>
      </c>
      <c r="D224" s="8">
        <v>3</v>
      </c>
      <c r="E224" s="8" t="s">
        <v>28</v>
      </c>
      <c r="F224" s="8">
        <v>18</v>
      </c>
      <c r="G224" s="8">
        <f>174+18</f>
        <v>192</v>
      </c>
      <c r="H224" s="28">
        <v>398.47643532884501</v>
      </c>
      <c r="I224" s="28">
        <v>154.865126463856</v>
      </c>
      <c r="J224" s="28">
        <v>0</v>
      </c>
      <c r="R224"/>
    </row>
    <row r="225" spans="1:18" x14ac:dyDescent="0.25">
      <c r="A225" s="8" t="str">
        <f>A224</f>
        <v>AH</v>
      </c>
      <c r="B225" s="8">
        <v>2</v>
      </c>
      <c r="C225" s="8">
        <f>C224</f>
        <v>21.5</v>
      </c>
      <c r="D225" s="8">
        <f>D224</f>
        <v>3</v>
      </c>
      <c r="E225" s="8" t="str">
        <f>E224</f>
        <v>corridor</v>
      </c>
      <c r="F225" s="8">
        <f>F224</f>
        <v>18</v>
      </c>
      <c r="G225" s="8">
        <f>G224</f>
        <v>192</v>
      </c>
      <c r="H225" s="28">
        <v>398.47643532884501</v>
      </c>
      <c r="I225" s="28">
        <v>154.865126463856</v>
      </c>
      <c r="J225" s="28">
        <v>14.739583333000001</v>
      </c>
      <c r="R225"/>
    </row>
    <row r="226" spans="1:18" x14ac:dyDescent="0.25">
      <c r="A226" s="8" t="str">
        <f t="shared" ref="A226:A228" si="170">A225</f>
        <v>AH</v>
      </c>
      <c r="B226" s="8">
        <v>3</v>
      </c>
      <c r="C226" s="8">
        <f t="shared" ref="C226:G226" si="171">C225</f>
        <v>21.5</v>
      </c>
      <c r="D226" s="8">
        <f t="shared" si="171"/>
        <v>3</v>
      </c>
      <c r="E226" s="8" t="str">
        <f t="shared" si="171"/>
        <v>corridor</v>
      </c>
      <c r="F226" s="8">
        <f t="shared" si="171"/>
        <v>18</v>
      </c>
      <c r="G226" s="8">
        <f t="shared" si="171"/>
        <v>192</v>
      </c>
      <c r="H226" s="28">
        <v>398.47643532884501</v>
      </c>
      <c r="I226" s="28">
        <v>154.865126463856</v>
      </c>
      <c r="J226" s="27">
        <v>25.395833329999999</v>
      </c>
      <c r="R226"/>
    </row>
    <row r="227" spans="1:18" x14ac:dyDescent="0.25">
      <c r="A227" s="8" t="str">
        <f t="shared" si="170"/>
        <v>AH</v>
      </c>
      <c r="B227" s="19">
        <v>4</v>
      </c>
      <c r="C227" s="8">
        <f t="shared" ref="C227:G227" si="172">C226</f>
        <v>21.5</v>
      </c>
      <c r="D227" s="8">
        <f t="shared" si="172"/>
        <v>3</v>
      </c>
      <c r="E227" s="8" t="str">
        <f t="shared" si="172"/>
        <v>corridor</v>
      </c>
      <c r="F227" s="8">
        <f t="shared" si="172"/>
        <v>18</v>
      </c>
      <c r="G227" s="8">
        <f t="shared" si="172"/>
        <v>192</v>
      </c>
      <c r="H227" s="28">
        <v>398.47643532884501</v>
      </c>
      <c r="I227" s="28">
        <v>154.865126463856</v>
      </c>
      <c r="J227" s="28">
        <v>36.052083332999999</v>
      </c>
      <c r="R227"/>
    </row>
    <row r="228" spans="1:18" x14ac:dyDescent="0.25">
      <c r="A228" s="8" t="str">
        <f t="shared" si="170"/>
        <v>AH</v>
      </c>
      <c r="B228" s="19">
        <v>5</v>
      </c>
      <c r="C228" s="8">
        <f t="shared" ref="C228" si="173">C227</f>
        <v>21.5</v>
      </c>
      <c r="D228" s="8">
        <v>15</v>
      </c>
      <c r="E228" s="8" t="s">
        <v>10</v>
      </c>
      <c r="F228" s="8">
        <f t="shared" ref="F228:G228" si="174">F227</f>
        <v>18</v>
      </c>
      <c r="G228" s="8">
        <f t="shared" si="174"/>
        <v>192</v>
      </c>
      <c r="H228" s="28">
        <v>398.47643532884501</v>
      </c>
      <c r="I228" s="28">
        <v>154.865126463856</v>
      </c>
      <c r="J228" s="28">
        <v>46.708333332999999</v>
      </c>
      <c r="R228"/>
    </row>
    <row r="230" spans="1:18" x14ac:dyDescent="0.25">
      <c r="A230" s="8" t="s">
        <v>50</v>
      </c>
      <c r="B230" s="8">
        <v>1.5</v>
      </c>
      <c r="C230" s="8">
        <f>41/2</f>
        <v>20.5</v>
      </c>
      <c r="D230" s="8">
        <f>6.5/2</f>
        <v>3.25</v>
      </c>
      <c r="E230" s="8" t="s">
        <v>28</v>
      </c>
      <c r="F230" s="8">
        <v>11.5</v>
      </c>
      <c r="G230" s="8">
        <f>11.5+12+12+12+24.5+24.5+18+18+37</f>
        <v>169.5</v>
      </c>
      <c r="H230" s="28">
        <v>390.60126018440502</v>
      </c>
      <c r="I230" s="28">
        <v>148.88071586773799</v>
      </c>
      <c r="J230" s="28">
        <v>0</v>
      </c>
      <c r="R230"/>
    </row>
    <row r="231" spans="1:18" x14ac:dyDescent="0.25">
      <c r="A231" s="8" t="str">
        <f>A230</f>
        <v>AI</v>
      </c>
      <c r="B231" s="8">
        <v>2</v>
      </c>
      <c r="C231" s="8">
        <f>C230</f>
        <v>20.5</v>
      </c>
      <c r="D231" s="8">
        <f>D230</f>
        <v>3.25</v>
      </c>
      <c r="E231" s="8" t="str">
        <f>E230</f>
        <v>corridor</v>
      </c>
      <c r="F231" s="8">
        <f>F230</f>
        <v>11.5</v>
      </c>
      <c r="G231" s="8">
        <f>G230</f>
        <v>169.5</v>
      </c>
      <c r="H231" s="28">
        <v>390.60126018440502</v>
      </c>
      <c r="I231" s="28">
        <v>148.88071586773799</v>
      </c>
      <c r="J231" s="28">
        <v>14.739583333000001</v>
      </c>
      <c r="R231"/>
    </row>
    <row r="232" spans="1:18" x14ac:dyDescent="0.25">
      <c r="A232" s="8" t="str">
        <f t="shared" ref="A232:A234" si="175">A231</f>
        <v>AI</v>
      </c>
      <c r="B232" s="8">
        <v>3</v>
      </c>
      <c r="C232" s="8">
        <f t="shared" ref="C232:G232" si="176">C231</f>
        <v>20.5</v>
      </c>
      <c r="D232" s="8">
        <f t="shared" si="176"/>
        <v>3.25</v>
      </c>
      <c r="E232" s="8" t="str">
        <f t="shared" si="176"/>
        <v>corridor</v>
      </c>
      <c r="F232" s="8">
        <f t="shared" si="176"/>
        <v>11.5</v>
      </c>
      <c r="G232" s="8">
        <f t="shared" si="176"/>
        <v>169.5</v>
      </c>
      <c r="H232" s="28">
        <v>390.60126018440502</v>
      </c>
      <c r="I232" s="28">
        <v>148.88071586773799</v>
      </c>
      <c r="J232" s="27">
        <v>25.395833329999999</v>
      </c>
      <c r="R232"/>
    </row>
    <row r="233" spans="1:18" x14ac:dyDescent="0.25">
      <c r="A233" s="8" t="str">
        <f t="shared" si="175"/>
        <v>AI</v>
      </c>
      <c r="B233" s="19">
        <v>4</v>
      </c>
      <c r="C233" s="8">
        <f t="shared" ref="C233:G233" si="177">C232</f>
        <v>20.5</v>
      </c>
      <c r="D233" s="8">
        <f t="shared" si="177"/>
        <v>3.25</v>
      </c>
      <c r="E233" s="8" t="str">
        <f t="shared" si="177"/>
        <v>corridor</v>
      </c>
      <c r="F233" s="8">
        <f t="shared" si="177"/>
        <v>11.5</v>
      </c>
      <c r="G233" s="8">
        <f t="shared" si="177"/>
        <v>169.5</v>
      </c>
      <c r="H233" s="28">
        <v>390.60126018440502</v>
      </c>
      <c r="I233" s="28">
        <v>148.88071586773799</v>
      </c>
      <c r="J233" s="28">
        <v>36.052083332999999</v>
      </c>
      <c r="R233"/>
    </row>
    <row r="234" spans="1:18" x14ac:dyDescent="0.25">
      <c r="A234" s="8" t="str">
        <f t="shared" si="175"/>
        <v>AI</v>
      </c>
      <c r="B234" s="19">
        <v>5</v>
      </c>
      <c r="C234" s="8">
        <f t="shared" ref="C234" si="178">C233</f>
        <v>20.5</v>
      </c>
      <c r="D234" s="8">
        <v>15</v>
      </c>
      <c r="E234" s="8" t="s">
        <v>10</v>
      </c>
      <c r="F234" s="8">
        <f t="shared" ref="F234:G234" si="179">F233</f>
        <v>11.5</v>
      </c>
      <c r="G234" s="8">
        <f t="shared" si="179"/>
        <v>169.5</v>
      </c>
      <c r="H234" s="28">
        <v>390.60126018440502</v>
      </c>
      <c r="I234" s="28">
        <v>148.88071586773799</v>
      </c>
      <c r="J234" s="28">
        <v>46.708333332999999</v>
      </c>
      <c r="R234"/>
    </row>
    <row r="236" spans="1:18" x14ac:dyDescent="0.25">
      <c r="A236" s="8" t="s">
        <v>51</v>
      </c>
      <c r="B236" s="8">
        <v>1.5</v>
      </c>
      <c r="C236" s="8">
        <f>23/2</f>
        <v>11.5</v>
      </c>
      <c r="D236" s="8">
        <f>16/2</f>
        <v>8</v>
      </c>
      <c r="E236" s="8" t="s">
        <v>11</v>
      </c>
      <c r="F236" s="8">
        <v>19</v>
      </c>
      <c r="G236" s="8">
        <v>0</v>
      </c>
      <c r="H236" s="28">
        <v>395.88996305900002</v>
      </c>
      <c r="I236" s="28">
        <v>124.56292644</v>
      </c>
      <c r="J236" s="28">
        <v>0</v>
      </c>
      <c r="R236"/>
    </row>
    <row r="237" spans="1:18" x14ac:dyDescent="0.25">
      <c r="A237" s="8" t="str">
        <f>A236</f>
        <v>AJ</v>
      </c>
      <c r="B237" s="8">
        <v>2</v>
      </c>
      <c r="C237" s="8">
        <f>C236</f>
        <v>11.5</v>
      </c>
      <c r="D237" s="8">
        <f>D236</f>
        <v>8</v>
      </c>
      <c r="E237" s="8" t="str">
        <f>E236</f>
        <v>unit</v>
      </c>
      <c r="F237" s="8">
        <f>F236</f>
        <v>19</v>
      </c>
      <c r="G237" s="8">
        <f>G236</f>
        <v>0</v>
      </c>
      <c r="H237" s="28">
        <v>395.88996305900002</v>
      </c>
      <c r="I237" s="28">
        <v>124.56292644</v>
      </c>
      <c r="J237" s="28">
        <v>14.739583333000001</v>
      </c>
      <c r="R237"/>
    </row>
    <row r="238" spans="1:18" x14ac:dyDescent="0.25">
      <c r="A238" s="8" t="str">
        <f t="shared" ref="A238:A240" si="180">A237</f>
        <v>AJ</v>
      </c>
      <c r="B238" s="8">
        <v>3</v>
      </c>
      <c r="C238" s="8">
        <f t="shared" ref="C238:G238" si="181">C237</f>
        <v>11.5</v>
      </c>
      <c r="D238" s="8">
        <f t="shared" si="181"/>
        <v>8</v>
      </c>
      <c r="E238" s="8" t="str">
        <f t="shared" si="181"/>
        <v>unit</v>
      </c>
      <c r="F238" s="8">
        <f t="shared" si="181"/>
        <v>19</v>
      </c>
      <c r="G238" s="8">
        <f t="shared" si="181"/>
        <v>0</v>
      </c>
      <c r="H238" s="28">
        <v>395.88996305900002</v>
      </c>
      <c r="I238" s="28">
        <v>124.56292644</v>
      </c>
      <c r="J238" s="27">
        <v>25.395833329999999</v>
      </c>
      <c r="R238"/>
    </row>
    <row r="239" spans="1:18" x14ac:dyDescent="0.25">
      <c r="A239" s="8" t="str">
        <f t="shared" si="180"/>
        <v>AJ</v>
      </c>
      <c r="B239" s="19">
        <v>4</v>
      </c>
      <c r="C239" s="8">
        <f t="shared" ref="C239:G240" si="182">C238</f>
        <v>11.5</v>
      </c>
      <c r="D239" s="8">
        <f t="shared" si="182"/>
        <v>8</v>
      </c>
      <c r="E239" s="8" t="str">
        <f t="shared" si="182"/>
        <v>unit</v>
      </c>
      <c r="F239" s="8">
        <f t="shared" si="182"/>
        <v>19</v>
      </c>
      <c r="G239" s="8">
        <f t="shared" si="182"/>
        <v>0</v>
      </c>
      <c r="H239" s="28">
        <v>395.88996305900002</v>
      </c>
      <c r="I239" s="28">
        <v>124.56292644</v>
      </c>
      <c r="J239" s="28">
        <v>36.052083332999999</v>
      </c>
      <c r="R239"/>
    </row>
    <row r="240" spans="1:18" x14ac:dyDescent="0.25">
      <c r="A240" s="8" t="str">
        <f t="shared" si="180"/>
        <v>AJ</v>
      </c>
      <c r="B240" s="19">
        <v>5</v>
      </c>
      <c r="C240" s="8">
        <f t="shared" si="182"/>
        <v>11.5</v>
      </c>
      <c r="D240" s="8">
        <v>2</v>
      </c>
      <c r="E240" s="8" t="s">
        <v>10</v>
      </c>
      <c r="F240" s="8">
        <f t="shared" ref="F240:G240" si="183">F239</f>
        <v>19</v>
      </c>
      <c r="G240" s="8">
        <f t="shared" si="183"/>
        <v>0</v>
      </c>
      <c r="H240" s="28">
        <v>395.88996305900002</v>
      </c>
      <c r="I240" s="28">
        <v>124.56292644</v>
      </c>
      <c r="J240" s="28">
        <v>46.708333332999999</v>
      </c>
      <c r="R240"/>
    </row>
    <row r="242" spans="1:18" x14ac:dyDescent="0.25">
      <c r="A242" s="8" t="s">
        <v>52</v>
      </c>
      <c r="B242" s="8">
        <v>1.5</v>
      </c>
      <c r="C242" s="8">
        <f>8.5/2</f>
        <v>4.25</v>
      </c>
      <c r="D242" s="8">
        <v>2</v>
      </c>
      <c r="E242" s="8" t="s">
        <v>11</v>
      </c>
      <c r="F242" s="8">
        <v>19</v>
      </c>
      <c r="G242" s="8">
        <v>0</v>
      </c>
      <c r="H242" s="28">
        <v>395.88996305922399</v>
      </c>
      <c r="I242" s="28">
        <v>123.548038271073</v>
      </c>
      <c r="J242" s="28">
        <v>0</v>
      </c>
      <c r="R242"/>
    </row>
    <row r="243" spans="1:18" x14ac:dyDescent="0.25">
      <c r="A243" s="8" t="str">
        <f>A242</f>
        <v>AK</v>
      </c>
      <c r="B243" s="8">
        <v>2</v>
      </c>
      <c r="C243" s="8">
        <f>C242</f>
        <v>4.25</v>
      </c>
      <c r="D243" s="8">
        <f>D242</f>
        <v>2</v>
      </c>
      <c r="E243" s="8" t="str">
        <f>E242</f>
        <v>unit</v>
      </c>
      <c r="F243" s="8">
        <f>F242</f>
        <v>19</v>
      </c>
      <c r="G243" s="8">
        <f>G242</f>
        <v>0</v>
      </c>
      <c r="H243" s="28">
        <v>395.88996305922399</v>
      </c>
      <c r="I243" s="28">
        <v>123.548038271073</v>
      </c>
      <c r="J243" s="28">
        <v>14.739583333000001</v>
      </c>
      <c r="R243"/>
    </row>
    <row r="244" spans="1:18" x14ac:dyDescent="0.25">
      <c r="A244" s="8" t="str">
        <f t="shared" ref="A244:A246" si="184">A243</f>
        <v>AK</v>
      </c>
      <c r="B244" s="8">
        <v>3</v>
      </c>
      <c r="C244" s="8">
        <f t="shared" ref="C244:G244" si="185">C243</f>
        <v>4.25</v>
      </c>
      <c r="D244" s="8">
        <f t="shared" si="185"/>
        <v>2</v>
      </c>
      <c r="E244" s="8" t="str">
        <f t="shared" si="185"/>
        <v>unit</v>
      </c>
      <c r="F244" s="8">
        <f t="shared" si="185"/>
        <v>19</v>
      </c>
      <c r="G244" s="8">
        <f t="shared" si="185"/>
        <v>0</v>
      </c>
      <c r="H244" s="28">
        <v>395.88996305922399</v>
      </c>
      <c r="I244" s="28">
        <v>123.548038271073</v>
      </c>
      <c r="J244" s="27">
        <v>25.395833329999999</v>
      </c>
      <c r="R244"/>
    </row>
    <row r="245" spans="1:18" x14ac:dyDescent="0.25">
      <c r="A245" s="8" t="str">
        <f t="shared" si="184"/>
        <v>AK</v>
      </c>
      <c r="B245" s="19">
        <v>4</v>
      </c>
      <c r="C245" s="8">
        <f t="shared" ref="C245:G245" si="186">C244</f>
        <v>4.25</v>
      </c>
      <c r="D245" s="8">
        <f t="shared" si="186"/>
        <v>2</v>
      </c>
      <c r="E245" s="8" t="str">
        <f t="shared" si="186"/>
        <v>unit</v>
      </c>
      <c r="F245" s="8">
        <f t="shared" si="186"/>
        <v>19</v>
      </c>
      <c r="G245" s="8">
        <f t="shared" si="186"/>
        <v>0</v>
      </c>
      <c r="H245" s="28">
        <v>395.88996305922399</v>
      </c>
      <c r="I245" s="28">
        <v>123.548038271073</v>
      </c>
      <c r="J245" s="28">
        <v>36.052083332999999</v>
      </c>
      <c r="R245"/>
    </row>
    <row r="246" spans="1:18" x14ac:dyDescent="0.25">
      <c r="A246" s="8" t="str">
        <f t="shared" si="184"/>
        <v>AK</v>
      </c>
      <c r="B246" s="19">
        <v>5</v>
      </c>
      <c r="C246" s="8">
        <f t="shared" ref="C246" si="187">C245</f>
        <v>4.25</v>
      </c>
      <c r="D246" s="8">
        <v>2</v>
      </c>
      <c r="E246" s="8" t="s">
        <v>10</v>
      </c>
      <c r="F246" s="8">
        <f t="shared" ref="F246:G246" si="188">F245</f>
        <v>19</v>
      </c>
      <c r="G246" s="8">
        <f t="shared" si="188"/>
        <v>0</v>
      </c>
      <c r="H246" s="28">
        <v>395.88996305922399</v>
      </c>
      <c r="I246" s="28">
        <v>123.548038271073</v>
      </c>
      <c r="J246" s="28">
        <v>46.708333332999999</v>
      </c>
      <c r="R246"/>
    </row>
    <row r="248" spans="1:18" x14ac:dyDescent="0.25">
      <c r="A248" s="8" t="s">
        <v>53</v>
      </c>
      <c r="B248" s="8">
        <v>1.5</v>
      </c>
      <c r="C248" s="8">
        <f>24/2</f>
        <v>12</v>
      </c>
      <c r="D248" s="8">
        <f>8/2</f>
        <v>4</v>
      </c>
      <c r="E248" s="8" t="s">
        <v>11</v>
      </c>
      <c r="F248" s="8">
        <v>28</v>
      </c>
      <c r="G248" s="8">
        <v>0</v>
      </c>
      <c r="H248" s="28">
        <v>418.00673160045898</v>
      </c>
      <c r="I248" s="28">
        <v>91.847645136615597</v>
      </c>
      <c r="J248" s="28">
        <v>0</v>
      </c>
      <c r="R248"/>
    </row>
    <row r="249" spans="1:18" x14ac:dyDescent="0.25">
      <c r="A249" s="8" t="str">
        <f>A248</f>
        <v>AL</v>
      </c>
      <c r="B249" s="8">
        <v>2</v>
      </c>
      <c r="C249" s="8">
        <f>C248</f>
        <v>12</v>
      </c>
      <c r="D249" s="8">
        <f>D248</f>
        <v>4</v>
      </c>
      <c r="E249" s="8" t="str">
        <f>E248</f>
        <v>unit</v>
      </c>
      <c r="F249" s="8">
        <f>F248</f>
        <v>28</v>
      </c>
      <c r="G249" s="8">
        <f>G248</f>
        <v>0</v>
      </c>
      <c r="H249" s="28">
        <v>418.00673160045898</v>
      </c>
      <c r="I249" s="28">
        <v>91.847645136615597</v>
      </c>
      <c r="J249" s="28">
        <v>14.739583333000001</v>
      </c>
      <c r="R249"/>
    </row>
    <row r="250" spans="1:18" x14ac:dyDescent="0.25">
      <c r="A250" s="8" t="str">
        <f t="shared" ref="A250:A252" si="189">A249</f>
        <v>AL</v>
      </c>
      <c r="B250" s="8">
        <v>3</v>
      </c>
      <c r="C250" s="8">
        <f t="shared" ref="C250:G250" si="190">C249</f>
        <v>12</v>
      </c>
      <c r="D250" s="8">
        <f t="shared" si="190"/>
        <v>4</v>
      </c>
      <c r="E250" s="8" t="str">
        <f t="shared" si="190"/>
        <v>unit</v>
      </c>
      <c r="F250" s="8">
        <f t="shared" si="190"/>
        <v>28</v>
      </c>
      <c r="G250" s="8">
        <f t="shared" si="190"/>
        <v>0</v>
      </c>
      <c r="H250" s="28">
        <v>418.00673160045898</v>
      </c>
      <c r="I250" s="28">
        <v>91.847645136615597</v>
      </c>
      <c r="J250" s="27">
        <v>25.395833329999999</v>
      </c>
      <c r="R250"/>
    </row>
    <row r="251" spans="1:18" x14ac:dyDescent="0.25">
      <c r="A251" s="8" t="str">
        <f t="shared" si="189"/>
        <v>AL</v>
      </c>
      <c r="B251" s="19">
        <v>4</v>
      </c>
      <c r="C251" s="8">
        <f t="shared" ref="C251:G251" si="191">C250</f>
        <v>12</v>
      </c>
      <c r="D251" s="8">
        <f t="shared" si="191"/>
        <v>4</v>
      </c>
      <c r="E251" s="8" t="str">
        <f t="shared" si="191"/>
        <v>unit</v>
      </c>
      <c r="F251" s="8">
        <f t="shared" si="191"/>
        <v>28</v>
      </c>
      <c r="G251" s="8">
        <f t="shared" si="191"/>
        <v>0</v>
      </c>
      <c r="H251" s="28">
        <v>418.00673160045898</v>
      </c>
      <c r="I251" s="28">
        <v>91.847645136615597</v>
      </c>
      <c r="J251" s="28">
        <v>36.052083332999999</v>
      </c>
      <c r="R251"/>
    </row>
    <row r="252" spans="1:18" x14ac:dyDescent="0.25">
      <c r="A252" s="8" t="str">
        <f t="shared" si="189"/>
        <v>AL</v>
      </c>
      <c r="B252" s="19">
        <v>5</v>
      </c>
      <c r="C252" s="8">
        <f t="shared" ref="C252" si="192">C251</f>
        <v>12</v>
      </c>
      <c r="D252" s="8">
        <v>10</v>
      </c>
      <c r="E252" s="8" t="s">
        <v>10</v>
      </c>
      <c r="F252" s="8">
        <f t="shared" ref="F252:G252" si="193">F251</f>
        <v>28</v>
      </c>
      <c r="G252" s="8">
        <f t="shared" si="193"/>
        <v>0</v>
      </c>
      <c r="H252" s="28">
        <v>418.00673160045898</v>
      </c>
      <c r="I252" s="28">
        <v>91.847645136615597</v>
      </c>
      <c r="J252" s="28">
        <v>46.708333332999999</v>
      </c>
      <c r="R252"/>
    </row>
    <row r="254" spans="1:18" x14ac:dyDescent="0.25">
      <c r="A254" s="8" t="s">
        <v>54</v>
      </c>
      <c r="B254" s="8">
        <v>1.5</v>
      </c>
      <c r="C254" s="8">
        <f>24/2</f>
        <v>12</v>
      </c>
      <c r="D254" s="8">
        <f>11/2</f>
        <v>5.5</v>
      </c>
      <c r="E254" s="8" t="s">
        <v>11</v>
      </c>
      <c r="F254" s="8">
        <v>32</v>
      </c>
      <c r="G254" s="8">
        <v>0</v>
      </c>
      <c r="H254" s="28">
        <v>421.88646427263097</v>
      </c>
      <c r="I254" s="28">
        <v>115.526664301463</v>
      </c>
      <c r="J254" s="28">
        <v>0</v>
      </c>
      <c r="R254"/>
    </row>
    <row r="255" spans="1:18" x14ac:dyDescent="0.25">
      <c r="A255" s="8" t="str">
        <f>A254</f>
        <v>AM</v>
      </c>
      <c r="B255" s="8">
        <v>2</v>
      </c>
      <c r="C255" s="8">
        <f>C254</f>
        <v>12</v>
      </c>
      <c r="D255" s="8">
        <f>D254</f>
        <v>5.5</v>
      </c>
      <c r="E255" s="8" t="str">
        <f>E254</f>
        <v>unit</v>
      </c>
      <c r="F255" s="8">
        <f>F254</f>
        <v>32</v>
      </c>
      <c r="G255" s="8">
        <f>G254</f>
        <v>0</v>
      </c>
      <c r="H255" s="28">
        <v>421.88646427263097</v>
      </c>
      <c r="I255" s="28">
        <v>115.526664301463</v>
      </c>
      <c r="J255" s="28">
        <v>14.739583333000001</v>
      </c>
      <c r="R255"/>
    </row>
    <row r="256" spans="1:18" x14ac:dyDescent="0.25">
      <c r="A256" s="8" t="str">
        <f t="shared" ref="A256:A258" si="194">A255</f>
        <v>AM</v>
      </c>
      <c r="B256" s="8">
        <v>3</v>
      </c>
      <c r="C256" s="8">
        <f t="shared" ref="C256:G256" si="195">C255</f>
        <v>12</v>
      </c>
      <c r="D256" s="8">
        <f t="shared" si="195"/>
        <v>5.5</v>
      </c>
      <c r="E256" s="8" t="str">
        <f t="shared" si="195"/>
        <v>unit</v>
      </c>
      <c r="F256" s="8">
        <f t="shared" si="195"/>
        <v>32</v>
      </c>
      <c r="G256" s="8">
        <f t="shared" si="195"/>
        <v>0</v>
      </c>
      <c r="H256" s="28">
        <v>421.88646427263097</v>
      </c>
      <c r="I256" s="28">
        <v>115.526664301463</v>
      </c>
      <c r="J256" s="27">
        <v>25.395833329999999</v>
      </c>
      <c r="R256"/>
    </row>
    <row r="257" spans="1:18" x14ac:dyDescent="0.25">
      <c r="A257" s="8" t="str">
        <f t="shared" si="194"/>
        <v>AM</v>
      </c>
      <c r="B257" s="19">
        <v>4</v>
      </c>
      <c r="C257" s="8">
        <f t="shared" ref="C257:G257" si="196">C256</f>
        <v>12</v>
      </c>
      <c r="D257" s="8">
        <f t="shared" si="196"/>
        <v>5.5</v>
      </c>
      <c r="E257" s="8" t="str">
        <f t="shared" si="196"/>
        <v>unit</v>
      </c>
      <c r="F257" s="8">
        <f t="shared" si="196"/>
        <v>32</v>
      </c>
      <c r="G257" s="8">
        <f t="shared" si="196"/>
        <v>0</v>
      </c>
      <c r="H257" s="28">
        <v>421.88646427263097</v>
      </c>
      <c r="I257" s="28">
        <v>115.526664301463</v>
      </c>
      <c r="J257" s="28">
        <v>36.052083332999999</v>
      </c>
      <c r="R257"/>
    </row>
    <row r="258" spans="1:18" x14ac:dyDescent="0.25">
      <c r="A258" s="8" t="str">
        <f t="shared" si="194"/>
        <v>AM</v>
      </c>
      <c r="B258" s="19">
        <v>5</v>
      </c>
      <c r="C258" s="8">
        <f t="shared" ref="C258" si="197">C257</f>
        <v>12</v>
      </c>
      <c r="D258" s="8">
        <v>10</v>
      </c>
      <c r="E258" s="8" t="s">
        <v>10</v>
      </c>
      <c r="F258" s="8">
        <f t="shared" ref="F258:G258" si="198">F257</f>
        <v>32</v>
      </c>
      <c r="G258" s="8">
        <f t="shared" si="198"/>
        <v>0</v>
      </c>
      <c r="H258" s="28">
        <v>421.88646427263097</v>
      </c>
      <c r="I258" s="28">
        <v>115.526664301463</v>
      </c>
      <c r="J258" s="28">
        <v>46.708333332999999</v>
      </c>
      <c r="R258"/>
    </row>
    <row r="260" spans="1:18" x14ac:dyDescent="0.25">
      <c r="A260" s="8" t="s">
        <v>55</v>
      </c>
      <c r="B260" s="8">
        <v>1.5</v>
      </c>
      <c r="C260" s="8">
        <f>8/2</f>
        <v>4</v>
      </c>
      <c r="D260" s="8">
        <f>9.5/2</f>
        <v>4.75</v>
      </c>
      <c r="E260" s="8" t="s">
        <v>11</v>
      </c>
      <c r="F260" s="8">
        <v>23</v>
      </c>
      <c r="G260" s="8">
        <v>0</v>
      </c>
      <c r="H260" s="28">
        <v>421.93054982412502</v>
      </c>
      <c r="I260" s="28">
        <v>116.37954779707501</v>
      </c>
      <c r="J260" s="28">
        <v>0</v>
      </c>
      <c r="R260"/>
    </row>
    <row r="261" spans="1:18" x14ac:dyDescent="0.25">
      <c r="A261" s="8" t="str">
        <f>A260</f>
        <v>AN</v>
      </c>
      <c r="B261" s="8">
        <v>2</v>
      </c>
      <c r="C261" s="8">
        <f>C260</f>
        <v>4</v>
      </c>
      <c r="D261" s="8">
        <f>D260</f>
        <v>4.75</v>
      </c>
      <c r="E261" s="8" t="str">
        <f>E260</f>
        <v>unit</v>
      </c>
      <c r="F261" s="8">
        <f>F260</f>
        <v>23</v>
      </c>
      <c r="G261" s="8">
        <f>G260</f>
        <v>0</v>
      </c>
      <c r="H261" s="28">
        <v>421.93054982412502</v>
      </c>
      <c r="I261" s="28">
        <v>116.37954779707501</v>
      </c>
      <c r="J261" s="28">
        <v>14.739583333000001</v>
      </c>
      <c r="R261"/>
    </row>
    <row r="262" spans="1:18" x14ac:dyDescent="0.25">
      <c r="A262" s="8" t="str">
        <f t="shared" ref="A262:A264" si="199">A261</f>
        <v>AN</v>
      </c>
      <c r="B262" s="8">
        <v>3</v>
      </c>
      <c r="C262" s="8">
        <f t="shared" ref="C262:G262" si="200">C261</f>
        <v>4</v>
      </c>
      <c r="D262" s="8">
        <f t="shared" si="200"/>
        <v>4.75</v>
      </c>
      <c r="E262" s="8" t="str">
        <f t="shared" si="200"/>
        <v>unit</v>
      </c>
      <c r="F262" s="8">
        <f t="shared" si="200"/>
        <v>23</v>
      </c>
      <c r="G262" s="8">
        <f t="shared" si="200"/>
        <v>0</v>
      </c>
      <c r="H262" s="28">
        <v>421.93054982412502</v>
      </c>
      <c r="I262" s="28">
        <v>116.37954779707501</v>
      </c>
      <c r="J262" s="27">
        <v>25.395833329999999</v>
      </c>
      <c r="R262"/>
    </row>
    <row r="263" spans="1:18" x14ac:dyDescent="0.25">
      <c r="A263" s="8" t="str">
        <f t="shared" si="199"/>
        <v>AN</v>
      </c>
      <c r="B263" s="19">
        <v>4</v>
      </c>
      <c r="C263" s="8">
        <f t="shared" ref="C263:G263" si="201">C262</f>
        <v>4</v>
      </c>
      <c r="D263" s="8">
        <f t="shared" si="201"/>
        <v>4.75</v>
      </c>
      <c r="E263" s="8" t="str">
        <f t="shared" si="201"/>
        <v>unit</v>
      </c>
      <c r="F263" s="8">
        <f t="shared" si="201"/>
        <v>23</v>
      </c>
      <c r="G263" s="8">
        <f t="shared" si="201"/>
        <v>0</v>
      </c>
      <c r="H263" s="28">
        <v>421.93054982412502</v>
      </c>
      <c r="I263" s="28">
        <v>116.37954779707501</v>
      </c>
      <c r="J263" s="28">
        <v>36.052083332999999</v>
      </c>
      <c r="R263"/>
    </row>
    <row r="264" spans="1:18" x14ac:dyDescent="0.25">
      <c r="A264" s="8" t="str">
        <f t="shared" si="199"/>
        <v>AN</v>
      </c>
      <c r="B264" s="19">
        <v>5</v>
      </c>
      <c r="C264" s="8">
        <f t="shared" ref="C264" si="202">C263</f>
        <v>4</v>
      </c>
      <c r="D264" s="8">
        <v>2</v>
      </c>
      <c r="E264" s="8" t="s">
        <v>10</v>
      </c>
      <c r="F264" s="8">
        <f t="shared" ref="F264:G264" si="203">F263</f>
        <v>23</v>
      </c>
      <c r="G264" s="8">
        <f t="shared" si="203"/>
        <v>0</v>
      </c>
      <c r="H264" s="28">
        <v>421.93054982412502</v>
      </c>
      <c r="I264" s="28">
        <v>116.37954779707501</v>
      </c>
      <c r="J264" s="28">
        <v>46.708333332999999</v>
      </c>
      <c r="R264"/>
    </row>
    <row r="266" spans="1:18" x14ac:dyDescent="0.25">
      <c r="A266" s="8" t="s">
        <v>56</v>
      </c>
      <c r="B266" s="8">
        <v>1.5</v>
      </c>
      <c r="C266" s="8">
        <f>37/2</f>
        <v>18.5</v>
      </c>
      <c r="D266" s="8">
        <f>14/2</f>
        <v>7</v>
      </c>
      <c r="E266" s="8" t="s">
        <v>28</v>
      </c>
      <c r="F266" s="8">
        <v>8</v>
      </c>
      <c r="G266" s="8">
        <f>8+8</f>
        <v>16</v>
      </c>
      <c r="H266" s="28">
        <v>533.47440920715701</v>
      </c>
      <c r="I266" s="28">
        <v>145.872537126846</v>
      </c>
      <c r="J266" s="28">
        <v>0</v>
      </c>
      <c r="R266"/>
    </row>
    <row r="267" spans="1:18" x14ac:dyDescent="0.25">
      <c r="A267" s="8" t="str">
        <f>A266</f>
        <v>AO</v>
      </c>
      <c r="B267" s="8">
        <v>2</v>
      </c>
      <c r="C267" s="8">
        <f>C266</f>
        <v>18.5</v>
      </c>
      <c r="D267" s="8">
        <f>D266</f>
        <v>7</v>
      </c>
      <c r="E267" s="8" t="str">
        <f>E266</f>
        <v>corridor</v>
      </c>
      <c r="F267" s="8">
        <f>F266</f>
        <v>8</v>
      </c>
      <c r="G267" s="8">
        <f>G266</f>
        <v>16</v>
      </c>
      <c r="H267" s="28">
        <v>533.47440920715701</v>
      </c>
      <c r="I267" s="28">
        <v>145.872537126846</v>
      </c>
      <c r="J267" s="28">
        <v>14.739583333000001</v>
      </c>
      <c r="R267"/>
    </row>
    <row r="268" spans="1:18" x14ac:dyDescent="0.25">
      <c r="A268" s="8" t="str">
        <f t="shared" ref="A268:A270" si="204">A267</f>
        <v>AO</v>
      </c>
      <c r="B268" s="8">
        <v>3</v>
      </c>
      <c r="C268" s="8">
        <f t="shared" ref="C268:G268" si="205">C267</f>
        <v>18.5</v>
      </c>
      <c r="D268" s="8">
        <f t="shared" si="205"/>
        <v>7</v>
      </c>
      <c r="E268" s="8" t="str">
        <f t="shared" si="205"/>
        <v>corridor</v>
      </c>
      <c r="F268" s="8">
        <f t="shared" si="205"/>
        <v>8</v>
      </c>
      <c r="G268" s="8">
        <f t="shared" si="205"/>
        <v>16</v>
      </c>
      <c r="H268" s="28">
        <v>533.47440920715701</v>
      </c>
      <c r="I268" s="28">
        <v>145.872537126846</v>
      </c>
      <c r="J268" s="27">
        <v>25.395833329999999</v>
      </c>
      <c r="R268"/>
    </row>
    <row r="269" spans="1:18" x14ac:dyDescent="0.25">
      <c r="A269" s="8" t="str">
        <f t="shared" si="204"/>
        <v>AO</v>
      </c>
      <c r="B269" s="19">
        <v>4</v>
      </c>
      <c r="C269" s="8">
        <f t="shared" ref="C269:G269" si="206">C268</f>
        <v>18.5</v>
      </c>
      <c r="D269" s="8">
        <f t="shared" si="206"/>
        <v>7</v>
      </c>
      <c r="E269" s="8" t="str">
        <f t="shared" si="206"/>
        <v>corridor</v>
      </c>
      <c r="F269" s="8">
        <f t="shared" si="206"/>
        <v>8</v>
      </c>
      <c r="G269" s="8">
        <f t="shared" si="206"/>
        <v>16</v>
      </c>
      <c r="H269" s="28">
        <v>533.47440920715701</v>
      </c>
      <c r="I269" s="28">
        <v>145.872537126846</v>
      </c>
      <c r="J269" s="28">
        <v>36.052083332999999</v>
      </c>
      <c r="R269"/>
    </row>
    <row r="270" spans="1:18" x14ac:dyDescent="0.25">
      <c r="A270" s="8" t="str">
        <f t="shared" si="204"/>
        <v>AO</v>
      </c>
      <c r="B270" s="19">
        <v>5</v>
      </c>
      <c r="C270" s="8">
        <f t="shared" ref="C270" si="207">C269</f>
        <v>18.5</v>
      </c>
      <c r="D270" s="8">
        <v>5</v>
      </c>
      <c r="E270" s="8" t="s">
        <v>10</v>
      </c>
      <c r="F270" s="8">
        <f t="shared" ref="F270:G270" si="208">F269</f>
        <v>8</v>
      </c>
      <c r="G270" s="8">
        <f t="shared" si="208"/>
        <v>16</v>
      </c>
      <c r="H270" s="28">
        <v>533.47440920715701</v>
      </c>
      <c r="I270" s="28">
        <v>145.872537126846</v>
      </c>
      <c r="J270" s="28">
        <v>46.708333332999999</v>
      </c>
      <c r="R270"/>
    </row>
    <row r="272" spans="1:18" x14ac:dyDescent="0.25">
      <c r="A272" s="8" t="s">
        <v>57</v>
      </c>
      <c r="B272" s="8">
        <v>1.5</v>
      </c>
      <c r="C272" s="8">
        <f>30/2</f>
        <v>15</v>
      </c>
      <c r="D272" s="8">
        <f>9/2</f>
        <v>4.5</v>
      </c>
      <c r="E272" s="8" t="s">
        <v>11</v>
      </c>
      <c r="F272" s="8">
        <v>23</v>
      </c>
      <c r="G272" s="8">
        <f>23+23</f>
        <v>46</v>
      </c>
      <c r="H272" s="28">
        <v>517.93576963792498</v>
      </c>
      <c r="I272" s="28">
        <v>116.38360631493001</v>
      </c>
      <c r="J272" s="28">
        <v>0</v>
      </c>
      <c r="R272"/>
    </row>
    <row r="273" spans="1:18" x14ac:dyDescent="0.25">
      <c r="A273" s="8" t="str">
        <f>A272</f>
        <v>AP</v>
      </c>
      <c r="B273" s="8">
        <v>2</v>
      </c>
      <c r="C273" s="8">
        <f>C272</f>
        <v>15</v>
      </c>
      <c r="D273" s="8">
        <f>D272</f>
        <v>4.5</v>
      </c>
      <c r="E273" s="8" t="str">
        <f>E272</f>
        <v>unit</v>
      </c>
      <c r="F273" s="8">
        <f>F272</f>
        <v>23</v>
      </c>
      <c r="G273" s="8">
        <f>G272</f>
        <v>46</v>
      </c>
      <c r="H273" s="28">
        <v>517.93576963792498</v>
      </c>
      <c r="I273" s="28">
        <v>116.38360631493001</v>
      </c>
      <c r="J273" s="28">
        <v>14.739583333000001</v>
      </c>
      <c r="R273"/>
    </row>
    <row r="274" spans="1:18" x14ac:dyDescent="0.25">
      <c r="A274" s="8" t="str">
        <f t="shared" ref="A274:A276" si="209">A273</f>
        <v>AP</v>
      </c>
      <c r="B274" s="8">
        <v>3</v>
      </c>
      <c r="C274" s="8">
        <f t="shared" ref="C274:G274" si="210">C273</f>
        <v>15</v>
      </c>
      <c r="D274" s="8">
        <f t="shared" si="210"/>
        <v>4.5</v>
      </c>
      <c r="E274" s="8" t="str">
        <f t="shared" si="210"/>
        <v>unit</v>
      </c>
      <c r="F274" s="8">
        <f t="shared" si="210"/>
        <v>23</v>
      </c>
      <c r="G274" s="8">
        <f t="shared" si="210"/>
        <v>46</v>
      </c>
      <c r="H274" s="28">
        <v>517.93576963792498</v>
      </c>
      <c r="I274" s="28">
        <v>116.38360631493001</v>
      </c>
      <c r="J274" s="27">
        <v>25.395833329999999</v>
      </c>
      <c r="R274"/>
    </row>
    <row r="275" spans="1:18" x14ac:dyDescent="0.25">
      <c r="A275" s="8" t="str">
        <f t="shared" si="209"/>
        <v>AP</v>
      </c>
      <c r="B275" s="19">
        <v>4</v>
      </c>
      <c r="C275" s="8">
        <f t="shared" ref="C275:G275" si="211">C274</f>
        <v>15</v>
      </c>
      <c r="D275" s="8">
        <f t="shared" si="211"/>
        <v>4.5</v>
      </c>
      <c r="E275" s="8" t="str">
        <f t="shared" si="211"/>
        <v>unit</v>
      </c>
      <c r="F275" s="8">
        <f t="shared" si="211"/>
        <v>23</v>
      </c>
      <c r="G275" s="8">
        <f t="shared" si="211"/>
        <v>46</v>
      </c>
      <c r="H275" s="28">
        <v>517.93576963792498</v>
      </c>
      <c r="I275" s="28">
        <v>116.38360631493001</v>
      </c>
      <c r="J275" s="28">
        <v>36.052083332999999</v>
      </c>
      <c r="R275"/>
    </row>
    <row r="276" spans="1:18" x14ac:dyDescent="0.25">
      <c r="A276" s="8" t="str">
        <f t="shared" si="209"/>
        <v>AP</v>
      </c>
      <c r="B276" s="19">
        <v>5</v>
      </c>
      <c r="C276" s="8">
        <f t="shared" ref="C276" si="212">C275</f>
        <v>15</v>
      </c>
      <c r="D276" s="8">
        <v>2</v>
      </c>
      <c r="E276" s="8" t="s">
        <v>10</v>
      </c>
      <c r="F276" s="8">
        <f t="shared" ref="F276:G276" si="213">F275</f>
        <v>23</v>
      </c>
      <c r="G276" s="8">
        <f t="shared" si="213"/>
        <v>46</v>
      </c>
      <c r="H276" s="28">
        <v>517.93576963792498</v>
      </c>
      <c r="I276" s="28">
        <v>116.38360631493001</v>
      </c>
      <c r="J276" s="28">
        <v>46.708333332999999</v>
      </c>
      <c r="R276"/>
    </row>
    <row r="278" spans="1:18" x14ac:dyDescent="0.25">
      <c r="A278" s="8" t="s">
        <v>58</v>
      </c>
      <c r="B278" s="8">
        <v>1.5</v>
      </c>
      <c r="C278" s="8">
        <f>27/2</f>
        <v>13.5</v>
      </c>
      <c r="D278" s="8">
        <f>13/2</f>
        <v>6.5</v>
      </c>
      <c r="E278" s="8" t="s">
        <v>11</v>
      </c>
      <c r="F278" s="8">
        <v>32</v>
      </c>
      <c r="G278" s="8">
        <f>32+23</f>
        <v>55</v>
      </c>
      <c r="H278" s="28">
        <v>508.93589170410303</v>
      </c>
      <c r="I278" s="28">
        <v>115.378797738712</v>
      </c>
      <c r="J278" s="28">
        <v>0</v>
      </c>
      <c r="R278"/>
    </row>
    <row r="279" spans="1:18" x14ac:dyDescent="0.25">
      <c r="A279" s="8" t="str">
        <f>A278</f>
        <v>AQ</v>
      </c>
      <c r="B279" s="8">
        <v>2</v>
      </c>
      <c r="C279" s="8">
        <f>C278</f>
        <v>13.5</v>
      </c>
      <c r="D279" s="8">
        <f>D278</f>
        <v>6.5</v>
      </c>
      <c r="E279" s="8" t="str">
        <f>E278</f>
        <v>unit</v>
      </c>
      <c r="F279" s="8">
        <f>F278</f>
        <v>32</v>
      </c>
      <c r="G279" s="8">
        <f>G278</f>
        <v>55</v>
      </c>
      <c r="H279" s="28">
        <v>508.93589170410303</v>
      </c>
      <c r="I279" s="28">
        <v>115.378797738712</v>
      </c>
      <c r="J279" s="28">
        <v>14.739583333000001</v>
      </c>
      <c r="R279"/>
    </row>
    <row r="280" spans="1:18" x14ac:dyDescent="0.25">
      <c r="A280" s="8" t="str">
        <f t="shared" ref="A280:A282" si="214">A279</f>
        <v>AQ</v>
      </c>
      <c r="B280" s="8">
        <v>3</v>
      </c>
      <c r="C280" s="8">
        <f t="shared" ref="C280:G280" si="215">C279</f>
        <v>13.5</v>
      </c>
      <c r="D280" s="8">
        <f t="shared" si="215"/>
        <v>6.5</v>
      </c>
      <c r="E280" s="8" t="str">
        <f t="shared" si="215"/>
        <v>unit</v>
      </c>
      <c r="F280" s="8">
        <f t="shared" si="215"/>
        <v>32</v>
      </c>
      <c r="G280" s="8">
        <f t="shared" si="215"/>
        <v>55</v>
      </c>
      <c r="H280" s="28">
        <v>508.93589170410303</v>
      </c>
      <c r="I280" s="28">
        <v>115.378797738712</v>
      </c>
      <c r="J280" s="27">
        <v>25.395833329999999</v>
      </c>
      <c r="R280"/>
    </row>
    <row r="281" spans="1:18" x14ac:dyDescent="0.25">
      <c r="A281" s="8" t="str">
        <f t="shared" si="214"/>
        <v>AQ</v>
      </c>
      <c r="B281" s="19">
        <v>4</v>
      </c>
      <c r="C281" s="8">
        <f t="shared" ref="C281:G281" si="216">C280</f>
        <v>13.5</v>
      </c>
      <c r="D281" s="8">
        <f t="shared" si="216"/>
        <v>6.5</v>
      </c>
      <c r="E281" s="8" t="str">
        <f t="shared" si="216"/>
        <v>unit</v>
      </c>
      <c r="F281" s="8">
        <f t="shared" si="216"/>
        <v>32</v>
      </c>
      <c r="G281" s="8">
        <f t="shared" si="216"/>
        <v>55</v>
      </c>
      <c r="H281" s="28">
        <v>508.93589170410303</v>
      </c>
      <c r="I281" s="28">
        <v>115.378797738712</v>
      </c>
      <c r="J281" s="28">
        <v>36.052083332999999</v>
      </c>
      <c r="R281"/>
    </row>
    <row r="282" spans="1:18" x14ac:dyDescent="0.25">
      <c r="A282" s="8" t="str">
        <f t="shared" si="214"/>
        <v>AQ</v>
      </c>
      <c r="B282" s="19">
        <v>5</v>
      </c>
      <c r="C282" s="8">
        <f t="shared" ref="C282" si="217">C281</f>
        <v>13.5</v>
      </c>
      <c r="D282" s="8">
        <v>6.5</v>
      </c>
      <c r="E282" s="8" t="s">
        <v>10</v>
      </c>
      <c r="F282" s="8">
        <f t="shared" ref="F282:G282" si="218">F281</f>
        <v>32</v>
      </c>
      <c r="G282" s="8">
        <f t="shared" si="218"/>
        <v>55</v>
      </c>
      <c r="H282" s="28">
        <v>508.93589170410303</v>
      </c>
      <c r="I282" s="28">
        <v>115.378797738712</v>
      </c>
      <c r="J282" s="28">
        <v>46.708333332999999</v>
      </c>
      <c r="R282"/>
    </row>
    <row r="284" spans="1:18" x14ac:dyDescent="0.25">
      <c r="A284" s="8" t="s">
        <v>59</v>
      </c>
      <c r="B284" s="8">
        <v>1.5</v>
      </c>
      <c r="C284" s="8">
        <f>27/2</f>
        <v>13.5</v>
      </c>
      <c r="D284" s="8">
        <f>13/2</f>
        <v>6.5</v>
      </c>
      <c r="E284" s="8" t="s">
        <v>11</v>
      </c>
      <c r="F284" s="8">
        <v>32</v>
      </c>
      <c r="G284" s="8">
        <f>32+23</f>
        <v>55</v>
      </c>
      <c r="H284" s="28">
        <v>547.97755837077</v>
      </c>
      <c r="I284" s="28">
        <v>115.378797738712</v>
      </c>
      <c r="J284" s="28">
        <v>0</v>
      </c>
      <c r="R284"/>
    </row>
    <row r="285" spans="1:18" x14ac:dyDescent="0.25">
      <c r="A285" s="8" t="str">
        <f>A284</f>
        <v>AR</v>
      </c>
      <c r="B285" s="8">
        <v>2</v>
      </c>
      <c r="C285" s="8">
        <f>C284</f>
        <v>13.5</v>
      </c>
      <c r="D285" s="8">
        <f>D284</f>
        <v>6.5</v>
      </c>
      <c r="E285" s="8" t="str">
        <f>E284</f>
        <v>unit</v>
      </c>
      <c r="F285" s="8">
        <f>F284</f>
        <v>32</v>
      </c>
      <c r="G285" s="8">
        <f>G284</f>
        <v>55</v>
      </c>
      <c r="H285" s="28">
        <v>547.97755837077</v>
      </c>
      <c r="I285" s="28">
        <v>115.378797738712</v>
      </c>
      <c r="J285" s="28">
        <v>14.739583333000001</v>
      </c>
      <c r="R285"/>
    </row>
    <row r="286" spans="1:18" x14ac:dyDescent="0.25">
      <c r="A286" s="8" t="str">
        <f t="shared" ref="A286:A288" si="219">A285</f>
        <v>AR</v>
      </c>
      <c r="B286" s="8">
        <v>3</v>
      </c>
      <c r="C286" s="8">
        <f t="shared" ref="C286:G286" si="220">C285</f>
        <v>13.5</v>
      </c>
      <c r="D286" s="8">
        <f t="shared" si="220"/>
        <v>6.5</v>
      </c>
      <c r="E286" s="8" t="str">
        <f t="shared" si="220"/>
        <v>unit</v>
      </c>
      <c r="F286" s="8">
        <f t="shared" si="220"/>
        <v>32</v>
      </c>
      <c r="G286" s="8">
        <f t="shared" si="220"/>
        <v>55</v>
      </c>
      <c r="H286" s="28">
        <v>547.97755837077</v>
      </c>
      <c r="I286" s="28">
        <v>115.378797738712</v>
      </c>
      <c r="J286" s="27">
        <v>25.395833329999999</v>
      </c>
      <c r="R286"/>
    </row>
    <row r="287" spans="1:18" x14ac:dyDescent="0.25">
      <c r="A287" s="8" t="str">
        <f t="shared" si="219"/>
        <v>AR</v>
      </c>
      <c r="B287" s="19">
        <v>4</v>
      </c>
      <c r="C287" s="8">
        <f t="shared" ref="C287:G287" si="221">C286</f>
        <v>13.5</v>
      </c>
      <c r="D287" s="8">
        <f t="shared" si="221"/>
        <v>6.5</v>
      </c>
      <c r="E287" s="8" t="str">
        <f t="shared" si="221"/>
        <v>unit</v>
      </c>
      <c r="F287" s="8">
        <f t="shared" si="221"/>
        <v>32</v>
      </c>
      <c r="G287" s="8">
        <f t="shared" si="221"/>
        <v>55</v>
      </c>
      <c r="H287" s="28">
        <v>547.97755837077</v>
      </c>
      <c r="I287" s="28">
        <v>115.378797738712</v>
      </c>
      <c r="J287" s="28">
        <v>36.052083332999999</v>
      </c>
      <c r="R287"/>
    </row>
    <row r="288" spans="1:18" x14ac:dyDescent="0.25">
      <c r="A288" s="8" t="str">
        <f t="shared" si="219"/>
        <v>AR</v>
      </c>
      <c r="B288" s="19">
        <v>5</v>
      </c>
      <c r="C288" s="8">
        <f t="shared" ref="C288" si="222">C287</f>
        <v>13.5</v>
      </c>
      <c r="D288" s="8">
        <v>6.5</v>
      </c>
      <c r="E288" s="8" t="s">
        <v>10</v>
      </c>
      <c r="F288" s="8">
        <f t="shared" ref="F288:G288" si="223">F287</f>
        <v>32</v>
      </c>
      <c r="G288" s="8">
        <f t="shared" si="223"/>
        <v>55</v>
      </c>
      <c r="H288" s="28">
        <v>547.97755837077</v>
      </c>
      <c r="I288" s="28">
        <v>115.378797738712</v>
      </c>
      <c r="J288" s="28">
        <v>46.708333332999999</v>
      </c>
      <c r="R288"/>
    </row>
    <row r="290" spans="1:18" x14ac:dyDescent="0.25">
      <c r="A290" s="8" t="s">
        <v>60</v>
      </c>
      <c r="B290" s="8">
        <v>1.5</v>
      </c>
      <c r="C290" s="8">
        <f>27/2</f>
        <v>13.5</v>
      </c>
      <c r="D290" s="8">
        <f>10/2</f>
        <v>5</v>
      </c>
      <c r="E290" s="8" t="s">
        <v>11</v>
      </c>
      <c r="F290" s="8">
        <v>18.5</v>
      </c>
      <c r="G290" s="8">
        <f>18.5+21</f>
        <v>39.5</v>
      </c>
      <c r="H290" s="28">
        <v>516.36159008796903</v>
      </c>
      <c r="I290" s="28">
        <v>89.846342329323804</v>
      </c>
      <c r="J290" s="28">
        <v>0</v>
      </c>
      <c r="R290"/>
    </row>
    <row r="291" spans="1:18" x14ac:dyDescent="0.25">
      <c r="A291" s="8" t="str">
        <f>A290</f>
        <v>AS</v>
      </c>
      <c r="B291" s="8">
        <v>2</v>
      </c>
      <c r="C291" s="8">
        <f>C290</f>
        <v>13.5</v>
      </c>
      <c r="D291" s="8">
        <f>D290</f>
        <v>5</v>
      </c>
      <c r="E291" s="8" t="str">
        <f>E290</f>
        <v>unit</v>
      </c>
      <c r="F291" s="8">
        <f>F290</f>
        <v>18.5</v>
      </c>
      <c r="G291" s="8">
        <f>G290</f>
        <v>39.5</v>
      </c>
      <c r="H291" s="28">
        <v>516.36159008796903</v>
      </c>
      <c r="I291" s="28">
        <v>89.846342329323804</v>
      </c>
      <c r="J291" s="28">
        <v>14.739583333000001</v>
      </c>
      <c r="R291"/>
    </row>
    <row r="292" spans="1:18" x14ac:dyDescent="0.25">
      <c r="A292" s="8" t="str">
        <f t="shared" ref="A292:A294" si="224">A291</f>
        <v>AS</v>
      </c>
      <c r="B292" s="8">
        <v>3</v>
      </c>
      <c r="C292" s="8">
        <f t="shared" ref="C292:G292" si="225">C291</f>
        <v>13.5</v>
      </c>
      <c r="D292" s="8">
        <f t="shared" si="225"/>
        <v>5</v>
      </c>
      <c r="E292" s="8" t="str">
        <f t="shared" si="225"/>
        <v>unit</v>
      </c>
      <c r="F292" s="8">
        <f t="shared" si="225"/>
        <v>18.5</v>
      </c>
      <c r="G292" s="8">
        <f t="shared" si="225"/>
        <v>39.5</v>
      </c>
      <c r="H292" s="28">
        <v>516.36159008796903</v>
      </c>
      <c r="I292" s="28">
        <v>89.846342329323804</v>
      </c>
      <c r="J292" s="27">
        <v>25.395833329999999</v>
      </c>
      <c r="R292"/>
    </row>
    <row r="293" spans="1:18" x14ac:dyDescent="0.25">
      <c r="A293" s="8" t="str">
        <f t="shared" si="224"/>
        <v>AS</v>
      </c>
      <c r="B293" s="19">
        <v>4</v>
      </c>
      <c r="C293" s="8">
        <f t="shared" ref="C293:G293" si="226">C292</f>
        <v>13.5</v>
      </c>
      <c r="D293" s="8">
        <f t="shared" si="226"/>
        <v>5</v>
      </c>
      <c r="E293" s="8" t="str">
        <f t="shared" si="226"/>
        <v>unit</v>
      </c>
      <c r="F293" s="8">
        <f t="shared" si="226"/>
        <v>18.5</v>
      </c>
      <c r="G293" s="8">
        <f t="shared" si="226"/>
        <v>39.5</v>
      </c>
      <c r="H293" s="28">
        <v>516.36159008796903</v>
      </c>
      <c r="I293" s="28">
        <v>89.846342329323804</v>
      </c>
      <c r="J293" s="28">
        <v>36.052083332999999</v>
      </c>
      <c r="R293"/>
    </row>
    <row r="294" spans="1:18" x14ac:dyDescent="0.25">
      <c r="A294" s="8" t="str">
        <f t="shared" si="224"/>
        <v>AS</v>
      </c>
      <c r="B294" s="19">
        <v>5</v>
      </c>
      <c r="C294" s="8">
        <f t="shared" ref="C294" si="227">C293</f>
        <v>13.5</v>
      </c>
      <c r="D294" s="8">
        <v>6.5</v>
      </c>
      <c r="E294" s="8" t="s">
        <v>10</v>
      </c>
      <c r="F294" s="8">
        <f t="shared" ref="F294:G294" si="228">F293</f>
        <v>18.5</v>
      </c>
      <c r="G294" s="8">
        <f t="shared" si="228"/>
        <v>39.5</v>
      </c>
      <c r="H294" s="28">
        <v>516.36159008796903</v>
      </c>
      <c r="I294" s="28">
        <v>89.846342329323804</v>
      </c>
      <c r="J294" s="28">
        <v>46.708333332999999</v>
      </c>
      <c r="R294"/>
    </row>
    <row r="296" spans="1:18" x14ac:dyDescent="0.25">
      <c r="A296" s="8" t="s">
        <v>61</v>
      </c>
      <c r="B296" s="8">
        <v>1.5</v>
      </c>
      <c r="C296" s="8">
        <f>27/2</f>
        <v>13.5</v>
      </c>
      <c r="D296" s="8">
        <f>10/2</f>
        <v>5</v>
      </c>
      <c r="E296" s="8" t="s">
        <v>11</v>
      </c>
      <c r="F296" s="8">
        <v>21</v>
      </c>
      <c r="G296" s="8">
        <f>18.5+21</f>
        <v>39.5</v>
      </c>
      <c r="H296" s="28">
        <v>548.50676311699794</v>
      </c>
      <c r="I296" s="28">
        <v>89.836106101182907</v>
      </c>
      <c r="J296" s="28">
        <v>0</v>
      </c>
      <c r="R296"/>
    </row>
    <row r="297" spans="1:18" x14ac:dyDescent="0.25">
      <c r="A297" s="8" t="str">
        <f>A296</f>
        <v>AT</v>
      </c>
      <c r="B297" s="8">
        <v>2</v>
      </c>
      <c r="C297" s="8">
        <f>C296</f>
        <v>13.5</v>
      </c>
      <c r="D297" s="8">
        <f>D296</f>
        <v>5</v>
      </c>
      <c r="E297" s="8" t="str">
        <f>E296</f>
        <v>unit</v>
      </c>
      <c r="F297" s="8">
        <f>F296</f>
        <v>21</v>
      </c>
      <c r="G297" s="8">
        <f>G296</f>
        <v>39.5</v>
      </c>
      <c r="H297" s="28">
        <v>548.50676311699794</v>
      </c>
      <c r="I297" s="28">
        <v>89.836106101182907</v>
      </c>
      <c r="J297" s="28">
        <v>14.739583333000001</v>
      </c>
      <c r="R297"/>
    </row>
    <row r="298" spans="1:18" x14ac:dyDescent="0.25">
      <c r="A298" s="8" t="str">
        <f t="shared" ref="A298:A300" si="229">A297</f>
        <v>AT</v>
      </c>
      <c r="B298" s="8">
        <v>3</v>
      </c>
      <c r="C298" s="8">
        <f t="shared" ref="C298:G298" si="230">C297</f>
        <v>13.5</v>
      </c>
      <c r="D298" s="8">
        <f t="shared" si="230"/>
        <v>5</v>
      </c>
      <c r="E298" s="8" t="str">
        <f t="shared" si="230"/>
        <v>unit</v>
      </c>
      <c r="F298" s="8">
        <f t="shared" si="230"/>
        <v>21</v>
      </c>
      <c r="G298" s="8">
        <f t="shared" si="230"/>
        <v>39.5</v>
      </c>
      <c r="H298" s="28">
        <v>548.50676311699794</v>
      </c>
      <c r="I298" s="28">
        <v>89.836106101182907</v>
      </c>
      <c r="J298" s="27">
        <v>25.395833329999999</v>
      </c>
      <c r="R298"/>
    </row>
    <row r="299" spans="1:18" x14ac:dyDescent="0.25">
      <c r="A299" s="8" t="str">
        <f t="shared" si="229"/>
        <v>AT</v>
      </c>
      <c r="B299" s="19">
        <v>4</v>
      </c>
      <c r="C299" s="8">
        <f t="shared" ref="C299:G299" si="231">C298</f>
        <v>13.5</v>
      </c>
      <c r="D299" s="8">
        <f t="shared" si="231"/>
        <v>5</v>
      </c>
      <c r="E299" s="8" t="str">
        <f t="shared" si="231"/>
        <v>unit</v>
      </c>
      <c r="F299" s="8">
        <f t="shared" si="231"/>
        <v>21</v>
      </c>
      <c r="G299" s="8">
        <f t="shared" si="231"/>
        <v>39.5</v>
      </c>
      <c r="H299" s="28">
        <v>548.50676311699794</v>
      </c>
      <c r="I299" s="28">
        <v>89.836106101182907</v>
      </c>
      <c r="J299" s="28">
        <v>36.052083332999999</v>
      </c>
      <c r="R299"/>
    </row>
    <row r="300" spans="1:18" x14ac:dyDescent="0.25">
      <c r="A300" s="8" t="str">
        <f t="shared" si="229"/>
        <v>AT</v>
      </c>
      <c r="B300" s="19">
        <v>5</v>
      </c>
      <c r="C300" s="8">
        <f t="shared" ref="C300" si="232">C299</f>
        <v>13.5</v>
      </c>
      <c r="D300" s="8">
        <v>6.5</v>
      </c>
      <c r="E300" s="8" t="s">
        <v>10</v>
      </c>
      <c r="F300" s="8">
        <f t="shared" ref="F300:G300" si="233">F299</f>
        <v>21</v>
      </c>
      <c r="G300" s="8">
        <f t="shared" si="233"/>
        <v>39.5</v>
      </c>
      <c r="H300" s="28">
        <v>548.50676311699794</v>
      </c>
      <c r="I300" s="28">
        <v>89.836106101182907</v>
      </c>
      <c r="J300" s="28">
        <v>46.708333332999999</v>
      </c>
      <c r="R300"/>
    </row>
    <row r="302" spans="1:18" x14ac:dyDescent="0.25">
      <c r="A302" s="8" t="s">
        <v>62</v>
      </c>
      <c r="B302" s="8">
        <v>1</v>
      </c>
      <c r="C302" s="8">
        <f>23/2</f>
        <v>11.5</v>
      </c>
      <c r="D302" s="8">
        <f>9/2</f>
        <v>4.5</v>
      </c>
      <c r="E302" s="8" t="s">
        <v>11</v>
      </c>
      <c r="F302" s="8">
        <v>37</v>
      </c>
      <c r="G302" s="8">
        <v>0</v>
      </c>
      <c r="H302" s="28">
        <v>634.62297319998902</v>
      </c>
      <c r="I302" s="28">
        <v>192.856052043528</v>
      </c>
      <c r="J302" s="28">
        <v>0</v>
      </c>
      <c r="R302"/>
    </row>
    <row r="303" spans="1:18" x14ac:dyDescent="0.25">
      <c r="A303" s="8" t="str">
        <f>A302</f>
        <v>AU</v>
      </c>
      <c r="B303" s="8">
        <v>2</v>
      </c>
      <c r="C303" s="8">
        <f>C302</f>
        <v>11.5</v>
      </c>
      <c r="D303" s="8">
        <f>D302</f>
        <v>4.5</v>
      </c>
      <c r="E303" s="8" t="str">
        <f>E302</f>
        <v>unit</v>
      </c>
      <c r="F303" s="8">
        <f>F302</f>
        <v>37</v>
      </c>
      <c r="G303" s="8">
        <f>G302</f>
        <v>0</v>
      </c>
      <c r="H303" s="28">
        <v>634.62297319998902</v>
      </c>
      <c r="I303" s="28">
        <v>192.856052043528</v>
      </c>
      <c r="J303" s="28">
        <v>14.739583333000001</v>
      </c>
      <c r="R303"/>
    </row>
    <row r="304" spans="1:18" x14ac:dyDescent="0.25">
      <c r="A304" s="8" t="str">
        <f t="shared" ref="A304:A306" si="234">A303</f>
        <v>AU</v>
      </c>
      <c r="B304" s="8">
        <v>3</v>
      </c>
      <c r="C304" s="8">
        <f t="shared" ref="C304:G304" si="235">C303</f>
        <v>11.5</v>
      </c>
      <c r="D304" s="8">
        <f t="shared" si="235"/>
        <v>4.5</v>
      </c>
      <c r="E304" s="8" t="str">
        <f t="shared" si="235"/>
        <v>unit</v>
      </c>
      <c r="F304" s="8">
        <f t="shared" si="235"/>
        <v>37</v>
      </c>
      <c r="G304" s="8">
        <f t="shared" si="235"/>
        <v>0</v>
      </c>
      <c r="H304" s="28">
        <v>634.62297319998902</v>
      </c>
      <c r="I304" s="28">
        <v>192.856052043528</v>
      </c>
      <c r="J304" s="27">
        <v>25.395833329999999</v>
      </c>
      <c r="R304"/>
    </row>
    <row r="305" spans="1:18" x14ac:dyDescent="0.25">
      <c r="A305" s="8" t="str">
        <f t="shared" si="234"/>
        <v>AU</v>
      </c>
      <c r="B305" s="19">
        <v>4</v>
      </c>
      <c r="C305" s="8">
        <f t="shared" ref="C305:G305" si="236">C304</f>
        <v>11.5</v>
      </c>
      <c r="D305" s="8">
        <f t="shared" si="236"/>
        <v>4.5</v>
      </c>
      <c r="E305" s="8" t="str">
        <f t="shared" si="236"/>
        <v>unit</v>
      </c>
      <c r="F305" s="8">
        <f t="shared" si="236"/>
        <v>37</v>
      </c>
      <c r="G305" s="8">
        <f t="shared" si="236"/>
        <v>0</v>
      </c>
      <c r="H305" s="28">
        <v>634.62297319998902</v>
      </c>
      <c r="I305" s="28">
        <v>192.856052043528</v>
      </c>
      <c r="J305" s="28">
        <v>36.052083332999999</v>
      </c>
      <c r="R305"/>
    </row>
    <row r="306" spans="1:18" x14ac:dyDescent="0.25">
      <c r="A306" s="8" t="str">
        <f t="shared" si="234"/>
        <v>AU</v>
      </c>
      <c r="B306" s="19">
        <v>5</v>
      </c>
      <c r="C306" s="8">
        <f t="shared" ref="C306" si="237">C305</f>
        <v>11.5</v>
      </c>
      <c r="D306" s="8">
        <v>2</v>
      </c>
      <c r="E306" s="8" t="s">
        <v>10</v>
      </c>
      <c r="F306" s="8">
        <f t="shared" ref="F306:G306" si="238">F305</f>
        <v>37</v>
      </c>
      <c r="G306" s="8">
        <f t="shared" si="238"/>
        <v>0</v>
      </c>
      <c r="H306" s="28">
        <v>634.62297319998902</v>
      </c>
      <c r="I306" s="28">
        <v>192.856052043528</v>
      </c>
      <c r="J306" s="28">
        <v>46.708333332999999</v>
      </c>
      <c r="R306"/>
    </row>
    <row r="308" spans="1:18" x14ac:dyDescent="0.25">
      <c r="A308" s="8" t="s">
        <v>63</v>
      </c>
      <c r="B308" s="8">
        <v>1</v>
      </c>
      <c r="C308" s="8">
        <f>23/2</f>
        <v>11.5</v>
      </c>
      <c r="D308" s="8">
        <f>12/2</f>
        <v>6</v>
      </c>
      <c r="E308" s="8" t="s">
        <v>11</v>
      </c>
      <c r="F308" s="8">
        <v>32.5</v>
      </c>
      <c r="G308" s="8">
        <v>0</v>
      </c>
      <c r="H308" s="28">
        <v>636.95080059594602</v>
      </c>
      <c r="I308" s="28">
        <v>171.372848536558</v>
      </c>
      <c r="J308" s="28">
        <v>0</v>
      </c>
      <c r="R308"/>
    </row>
    <row r="309" spans="1:18" x14ac:dyDescent="0.25">
      <c r="A309" s="8" t="str">
        <f>A308</f>
        <v>AV</v>
      </c>
      <c r="B309" s="8">
        <v>2</v>
      </c>
      <c r="C309" s="8">
        <f>C308</f>
        <v>11.5</v>
      </c>
      <c r="D309" s="8">
        <f>D308</f>
        <v>6</v>
      </c>
      <c r="E309" s="8" t="str">
        <f>E308</f>
        <v>unit</v>
      </c>
      <c r="F309" s="8">
        <f>F308</f>
        <v>32.5</v>
      </c>
      <c r="G309" s="8">
        <f>G308</f>
        <v>0</v>
      </c>
      <c r="H309" s="28">
        <v>636.95080059594602</v>
      </c>
      <c r="I309" s="28">
        <v>171.372848536558</v>
      </c>
      <c r="J309" s="28">
        <v>14.739583333000001</v>
      </c>
      <c r="R309"/>
    </row>
    <row r="310" spans="1:18" x14ac:dyDescent="0.25">
      <c r="A310" s="8" t="str">
        <f t="shared" ref="A310:A312" si="239">A309</f>
        <v>AV</v>
      </c>
      <c r="B310" s="8">
        <v>3</v>
      </c>
      <c r="C310" s="8">
        <f t="shared" ref="C310:G310" si="240">C309</f>
        <v>11.5</v>
      </c>
      <c r="D310" s="8">
        <f t="shared" si="240"/>
        <v>6</v>
      </c>
      <c r="E310" s="8" t="str">
        <f t="shared" si="240"/>
        <v>unit</v>
      </c>
      <c r="F310" s="8">
        <f t="shared" si="240"/>
        <v>32.5</v>
      </c>
      <c r="G310" s="8">
        <f t="shared" si="240"/>
        <v>0</v>
      </c>
      <c r="H310" s="28">
        <v>636.95080059594602</v>
      </c>
      <c r="I310" s="28">
        <v>171.372848536558</v>
      </c>
      <c r="J310" s="27">
        <v>25.395833329999999</v>
      </c>
      <c r="R310"/>
    </row>
    <row r="311" spans="1:18" x14ac:dyDescent="0.25">
      <c r="A311" s="8" t="str">
        <f t="shared" si="239"/>
        <v>AV</v>
      </c>
      <c r="B311" s="19">
        <v>4</v>
      </c>
      <c r="C311" s="8">
        <f t="shared" ref="C311:G311" si="241">C310</f>
        <v>11.5</v>
      </c>
      <c r="D311" s="8">
        <f t="shared" si="241"/>
        <v>6</v>
      </c>
      <c r="E311" s="8" t="str">
        <f t="shared" si="241"/>
        <v>unit</v>
      </c>
      <c r="F311" s="8">
        <f t="shared" si="241"/>
        <v>32.5</v>
      </c>
      <c r="G311" s="8">
        <f t="shared" si="241"/>
        <v>0</v>
      </c>
      <c r="H311" s="28">
        <v>636.95080059594602</v>
      </c>
      <c r="I311" s="28">
        <v>171.372848536558</v>
      </c>
      <c r="J311" s="28">
        <v>36.052083332999999</v>
      </c>
      <c r="R311"/>
    </row>
    <row r="312" spans="1:18" x14ac:dyDescent="0.25">
      <c r="A312" s="8" t="str">
        <f t="shared" si="239"/>
        <v>AV</v>
      </c>
      <c r="B312" s="19">
        <v>5</v>
      </c>
      <c r="C312" s="8">
        <f t="shared" ref="C312" si="242">C311</f>
        <v>11.5</v>
      </c>
      <c r="D312" s="8">
        <v>2</v>
      </c>
      <c r="E312" s="8" t="s">
        <v>10</v>
      </c>
      <c r="F312" s="8">
        <f t="shared" ref="F312:G312" si="243">F311</f>
        <v>32.5</v>
      </c>
      <c r="G312" s="8">
        <f t="shared" si="243"/>
        <v>0</v>
      </c>
      <c r="H312" s="28">
        <v>636.95080059594602</v>
      </c>
      <c r="I312" s="28">
        <v>171.372848536558</v>
      </c>
      <c r="J312" s="28">
        <v>46.708333332999999</v>
      </c>
      <c r="R312"/>
    </row>
    <row r="314" spans="1:18" x14ac:dyDescent="0.25">
      <c r="A314" s="8" t="s">
        <v>64</v>
      </c>
      <c r="B314" s="8">
        <v>1</v>
      </c>
      <c r="C314" s="8">
        <f>23/2</f>
        <v>11.5</v>
      </c>
      <c r="D314" s="8">
        <f>9/2</f>
        <v>4.5</v>
      </c>
      <c r="E314" s="8" t="s">
        <v>11</v>
      </c>
      <c r="F314" s="8">
        <v>34</v>
      </c>
      <c r="G314" s="8"/>
      <c r="H314" s="28">
        <v>637.10180807644997</v>
      </c>
      <c r="I314" s="28">
        <v>148.372340037616</v>
      </c>
      <c r="J314" s="28">
        <v>0</v>
      </c>
      <c r="R314"/>
    </row>
    <row r="315" spans="1:18" x14ac:dyDescent="0.25">
      <c r="A315" s="8" t="str">
        <f>A314</f>
        <v>AW</v>
      </c>
      <c r="B315" s="8">
        <v>2</v>
      </c>
      <c r="C315" s="8">
        <f>C314</f>
        <v>11.5</v>
      </c>
      <c r="D315" s="8">
        <f>D314</f>
        <v>4.5</v>
      </c>
      <c r="E315" s="8" t="str">
        <f>E314</f>
        <v>unit</v>
      </c>
      <c r="F315" s="8">
        <f>F314</f>
        <v>34</v>
      </c>
      <c r="G315" s="8">
        <f>G314</f>
        <v>0</v>
      </c>
      <c r="H315" s="28">
        <v>637.10180807644997</v>
      </c>
      <c r="I315" s="28">
        <v>148.372340037616</v>
      </c>
      <c r="J315" s="28">
        <v>14.739583333000001</v>
      </c>
      <c r="R315"/>
    </row>
    <row r="316" spans="1:18" x14ac:dyDescent="0.25">
      <c r="A316" s="8" t="str">
        <f t="shared" ref="A316:A318" si="244">A315</f>
        <v>AW</v>
      </c>
      <c r="B316" s="8">
        <v>3</v>
      </c>
      <c r="C316" s="8">
        <f t="shared" ref="C316:G316" si="245">C315</f>
        <v>11.5</v>
      </c>
      <c r="D316" s="8">
        <f t="shared" si="245"/>
        <v>4.5</v>
      </c>
      <c r="E316" s="8" t="str">
        <f t="shared" si="245"/>
        <v>unit</v>
      </c>
      <c r="F316" s="8">
        <f t="shared" si="245"/>
        <v>34</v>
      </c>
      <c r="G316" s="8">
        <f t="shared" si="245"/>
        <v>0</v>
      </c>
      <c r="H316" s="28">
        <v>637.10180807644997</v>
      </c>
      <c r="I316" s="28">
        <v>148.372340037616</v>
      </c>
      <c r="J316" s="27">
        <v>25.395833329999999</v>
      </c>
      <c r="R316"/>
    </row>
    <row r="317" spans="1:18" x14ac:dyDescent="0.25">
      <c r="A317" s="8" t="str">
        <f t="shared" si="244"/>
        <v>AW</v>
      </c>
      <c r="B317" s="19">
        <v>4</v>
      </c>
      <c r="C317" s="8">
        <f t="shared" ref="C317:G317" si="246">C316</f>
        <v>11.5</v>
      </c>
      <c r="D317" s="8">
        <f t="shared" si="246"/>
        <v>4.5</v>
      </c>
      <c r="E317" s="8" t="str">
        <f t="shared" si="246"/>
        <v>unit</v>
      </c>
      <c r="F317" s="8">
        <f t="shared" si="246"/>
        <v>34</v>
      </c>
      <c r="G317" s="8">
        <f t="shared" si="246"/>
        <v>0</v>
      </c>
      <c r="H317" s="28">
        <v>637.10180807644997</v>
      </c>
      <c r="I317" s="28">
        <v>148.372340037616</v>
      </c>
      <c r="J317" s="28">
        <v>36.052083332999999</v>
      </c>
      <c r="R317"/>
    </row>
    <row r="318" spans="1:18" x14ac:dyDescent="0.25">
      <c r="A318" s="8" t="str">
        <f t="shared" si="244"/>
        <v>AW</v>
      </c>
      <c r="B318" s="19">
        <v>5</v>
      </c>
      <c r="C318" s="8">
        <f t="shared" ref="C318" si="247">C317</f>
        <v>11.5</v>
      </c>
      <c r="D318" s="8">
        <v>2</v>
      </c>
      <c r="E318" s="8" t="s">
        <v>10</v>
      </c>
      <c r="F318" s="8">
        <f t="shared" ref="F318:G318" si="248">F317</f>
        <v>34</v>
      </c>
      <c r="G318" s="8">
        <f t="shared" si="248"/>
        <v>0</v>
      </c>
      <c r="H318" s="28">
        <v>637.10180807644997</v>
      </c>
      <c r="I318" s="28">
        <v>148.372340037616</v>
      </c>
      <c r="J318" s="28">
        <v>46.708333332999999</v>
      </c>
      <c r="R318"/>
    </row>
    <row r="320" spans="1:18" x14ac:dyDescent="0.25">
      <c r="A320" s="8" t="s">
        <v>65</v>
      </c>
      <c r="B320" s="8">
        <v>1</v>
      </c>
      <c r="C320" s="8">
        <f>23</f>
        <v>23</v>
      </c>
      <c r="D320" s="8">
        <f>11/2</f>
        <v>5.5</v>
      </c>
      <c r="E320" s="8" t="s">
        <v>11</v>
      </c>
      <c r="F320" s="8">
        <v>35</v>
      </c>
      <c r="G320" s="8">
        <v>0</v>
      </c>
      <c r="H320" s="28">
        <v>636.10180078446899</v>
      </c>
      <c r="I320" s="28">
        <v>147.38286648839801</v>
      </c>
      <c r="J320" s="28">
        <v>0</v>
      </c>
      <c r="R320"/>
    </row>
    <row r="321" spans="1:18" x14ac:dyDescent="0.25">
      <c r="A321" s="8" t="str">
        <f>A320</f>
        <v>AX</v>
      </c>
      <c r="B321" s="8">
        <v>2</v>
      </c>
      <c r="C321" s="8">
        <f>C320</f>
        <v>23</v>
      </c>
      <c r="D321" s="8">
        <f>D320</f>
        <v>5.5</v>
      </c>
      <c r="E321" s="8" t="str">
        <f>E320</f>
        <v>unit</v>
      </c>
      <c r="F321" s="8">
        <f>F320</f>
        <v>35</v>
      </c>
      <c r="G321" s="8">
        <f>G320</f>
        <v>0</v>
      </c>
      <c r="H321" s="28">
        <v>636.10180078446899</v>
      </c>
      <c r="I321" s="28">
        <v>147.38286648839801</v>
      </c>
      <c r="J321" s="28">
        <v>14.739583333000001</v>
      </c>
      <c r="R321"/>
    </row>
    <row r="322" spans="1:18" x14ac:dyDescent="0.25">
      <c r="A322" s="8" t="str">
        <f t="shared" ref="A322:A324" si="249">A321</f>
        <v>AX</v>
      </c>
      <c r="B322" s="8">
        <v>3</v>
      </c>
      <c r="C322" s="8">
        <f t="shared" ref="C322:G322" si="250">C321</f>
        <v>23</v>
      </c>
      <c r="D322" s="8">
        <f t="shared" si="250"/>
        <v>5.5</v>
      </c>
      <c r="E322" s="8" t="str">
        <f t="shared" si="250"/>
        <v>unit</v>
      </c>
      <c r="F322" s="8">
        <f t="shared" si="250"/>
        <v>35</v>
      </c>
      <c r="G322" s="8">
        <f t="shared" si="250"/>
        <v>0</v>
      </c>
      <c r="H322" s="28">
        <v>636.10180078446899</v>
      </c>
      <c r="I322" s="28">
        <v>147.38286648839801</v>
      </c>
      <c r="J322" s="27">
        <v>25.395833329999999</v>
      </c>
      <c r="R322"/>
    </row>
    <row r="323" spans="1:18" x14ac:dyDescent="0.25">
      <c r="A323" s="8" t="str">
        <f t="shared" si="249"/>
        <v>AX</v>
      </c>
      <c r="B323" s="19">
        <v>4</v>
      </c>
      <c r="C323" s="8">
        <f t="shared" ref="C323:G323" si="251">C322</f>
        <v>23</v>
      </c>
      <c r="D323" s="8">
        <f t="shared" si="251"/>
        <v>5.5</v>
      </c>
      <c r="E323" s="8" t="str">
        <f t="shared" si="251"/>
        <v>unit</v>
      </c>
      <c r="F323" s="8">
        <f t="shared" si="251"/>
        <v>35</v>
      </c>
      <c r="G323" s="8">
        <f t="shared" si="251"/>
        <v>0</v>
      </c>
      <c r="H323" s="28">
        <v>636.10180078446899</v>
      </c>
      <c r="I323" s="28">
        <v>147.38286648839801</v>
      </c>
      <c r="J323" s="28">
        <v>36.052083332999999</v>
      </c>
      <c r="R323"/>
    </row>
    <row r="324" spans="1:18" x14ac:dyDescent="0.25">
      <c r="A324" s="8" t="str">
        <f t="shared" si="249"/>
        <v>AX</v>
      </c>
      <c r="B324" s="19">
        <v>5</v>
      </c>
      <c r="C324" s="8">
        <f t="shared" ref="C324" si="252">C323</f>
        <v>23</v>
      </c>
      <c r="D324" s="8">
        <v>10</v>
      </c>
      <c r="E324" s="8" t="s">
        <v>10</v>
      </c>
      <c r="F324" s="8">
        <f t="shared" ref="F324:G324" si="253">F323</f>
        <v>35</v>
      </c>
      <c r="G324" s="8">
        <f t="shared" si="253"/>
        <v>0</v>
      </c>
      <c r="H324" s="28">
        <v>636.10180078446899</v>
      </c>
      <c r="I324" s="28">
        <v>147.38286648839801</v>
      </c>
      <c r="J324" s="28">
        <v>46.708333332999999</v>
      </c>
      <c r="R324"/>
    </row>
    <row r="326" spans="1:18" x14ac:dyDescent="0.25">
      <c r="A326" s="8" t="s">
        <v>66</v>
      </c>
      <c r="B326" s="8">
        <v>1</v>
      </c>
      <c r="C326" s="8">
        <f>38/2</f>
        <v>19</v>
      </c>
      <c r="D326" s="8">
        <v>2</v>
      </c>
      <c r="E326" s="8" t="s">
        <v>11</v>
      </c>
      <c r="F326" s="8">
        <v>37</v>
      </c>
      <c r="G326" s="8">
        <v>0</v>
      </c>
      <c r="H326" s="28">
        <v>634.56048211546499</v>
      </c>
      <c r="I326" s="28">
        <v>194.06582329607201</v>
      </c>
      <c r="J326" s="28">
        <v>0</v>
      </c>
      <c r="R326"/>
    </row>
    <row r="327" spans="1:18" x14ac:dyDescent="0.25">
      <c r="A327" s="8" t="str">
        <f>A326</f>
        <v>AY</v>
      </c>
      <c r="B327" s="8">
        <v>2</v>
      </c>
      <c r="C327" s="8">
        <f>C326</f>
        <v>19</v>
      </c>
      <c r="D327" s="8">
        <f>D326</f>
        <v>2</v>
      </c>
      <c r="E327" s="8" t="str">
        <f>E326</f>
        <v>unit</v>
      </c>
      <c r="F327" s="8">
        <f>F326</f>
        <v>37</v>
      </c>
      <c r="G327" s="8">
        <f>G326</f>
        <v>0</v>
      </c>
      <c r="H327" s="28">
        <v>634.56048211546499</v>
      </c>
      <c r="I327" s="28">
        <v>194.06582329607201</v>
      </c>
      <c r="J327" s="28">
        <v>14.739583333000001</v>
      </c>
      <c r="R327"/>
    </row>
    <row r="328" spans="1:18" x14ac:dyDescent="0.25">
      <c r="A328" s="8" t="str">
        <f t="shared" ref="A328:A330" si="254">A327</f>
        <v>AY</v>
      </c>
      <c r="B328" s="8">
        <v>3</v>
      </c>
      <c r="C328" s="8">
        <f t="shared" ref="C328:G328" si="255">C327</f>
        <v>19</v>
      </c>
      <c r="D328" s="8">
        <f t="shared" si="255"/>
        <v>2</v>
      </c>
      <c r="E328" s="8" t="str">
        <f t="shared" si="255"/>
        <v>unit</v>
      </c>
      <c r="F328" s="8">
        <f t="shared" si="255"/>
        <v>37</v>
      </c>
      <c r="G328" s="8">
        <f t="shared" si="255"/>
        <v>0</v>
      </c>
      <c r="H328" s="28">
        <v>634.56048211546499</v>
      </c>
      <c r="I328" s="28">
        <v>194.06582329607201</v>
      </c>
      <c r="J328" s="27">
        <v>25.395833329999999</v>
      </c>
      <c r="R328"/>
    </row>
    <row r="329" spans="1:18" x14ac:dyDescent="0.25">
      <c r="A329" s="8" t="str">
        <f t="shared" si="254"/>
        <v>AY</v>
      </c>
      <c r="B329" s="19">
        <v>4</v>
      </c>
      <c r="C329" s="8">
        <f t="shared" ref="C329:G329" si="256">C328</f>
        <v>19</v>
      </c>
      <c r="D329" s="8">
        <f t="shared" si="256"/>
        <v>2</v>
      </c>
      <c r="E329" s="8" t="str">
        <f t="shared" si="256"/>
        <v>unit</v>
      </c>
      <c r="F329" s="8">
        <f t="shared" si="256"/>
        <v>37</v>
      </c>
      <c r="G329" s="8">
        <f t="shared" si="256"/>
        <v>0</v>
      </c>
      <c r="H329" s="28">
        <v>634.56048211546499</v>
      </c>
      <c r="I329" s="28">
        <v>194.06582329607201</v>
      </c>
      <c r="J329" s="28">
        <v>36.052083332999999</v>
      </c>
      <c r="R329"/>
    </row>
    <row r="330" spans="1:18" x14ac:dyDescent="0.25">
      <c r="A330" s="8" t="str">
        <f t="shared" si="254"/>
        <v>AY</v>
      </c>
      <c r="B330" s="19">
        <v>5</v>
      </c>
      <c r="C330" s="8">
        <f t="shared" ref="C330" si="257">C329</f>
        <v>19</v>
      </c>
      <c r="D330" s="8">
        <v>2</v>
      </c>
      <c r="E330" s="8" t="s">
        <v>10</v>
      </c>
      <c r="F330" s="8">
        <f t="shared" ref="F330:G330" si="258">F329</f>
        <v>37</v>
      </c>
      <c r="G330" s="8">
        <f t="shared" si="258"/>
        <v>0</v>
      </c>
      <c r="H330" s="28">
        <v>634.56048211546499</v>
      </c>
      <c r="I330" s="28">
        <v>194.06582329607201</v>
      </c>
      <c r="J330" s="28">
        <v>46.708333332999999</v>
      </c>
      <c r="R330"/>
    </row>
    <row r="332" spans="1:18" x14ac:dyDescent="0.25">
      <c r="A332" s="8" t="s">
        <v>67</v>
      </c>
      <c r="B332" s="8">
        <v>1</v>
      </c>
      <c r="C332" s="8">
        <f>39/2</f>
        <v>19.5</v>
      </c>
      <c r="D332" s="8">
        <f>6/2</f>
        <v>3</v>
      </c>
      <c r="E332" s="8" t="s">
        <v>28</v>
      </c>
      <c r="F332" s="8">
        <v>24</v>
      </c>
      <c r="G332" s="8">
        <f>14+24+28+35+11.5+31.5</f>
        <v>144</v>
      </c>
      <c r="H332" s="28">
        <v>696.914682434057</v>
      </c>
      <c r="I332" s="28">
        <v>231.87731294892899</v>
      </c>
      <c r="J332" s="28">
        <v>0</v>
      </c>
      <c r="R332"/>
    </row>
    <row r="333" spans="1:18" x14ac:dyDescent="0.25">
      <c r="A333" s="8" t="str">
        <f>A332</f>
        <v>AZ</v>
      </c>
      <c r="B333" s="8">
        <v>2</v>
      </c>
      <c r="C333" s="8">
        <f>C332</f>
        <v>19.5</v>
      </c>
      <c r="D333" s="8">
        <f>D332</f>
        <v>3</v>
      </c>
      <c r="E333" s="8" t="str">
        <f>E332</f>
        <v>corridor</v>
      </c>
      <c r="F333" s="8">
        <f>F332</f>
        <v>24</v>
      </c>
      <c r="G333" s="8">
        <f>G332</f>
        <v>144</v>
      </c>
      <c r="H333" s="28">
        <v>696.914682434057</v>
      </c>
      <c r="I333" s="28">
        <v>231.87731294892899</v>
      </c>
      <c r="J333" s="28">
        <v>14.739583333000001</v>
      </c>
      <c r="R333"/>
    </row>
    <row r="334" spans="1:18" x14ac:dyDescent="0.25">
      <c r="A334" s="8" t="str">
        <f t="shared" ref="A334:A336" si="259">A333</f>
        <v>AZ</v>
      </c>
      <c r="B334" s="8">
        <v>3</v>
      </c>
      <c r="C334" s="8">
        <f t="shared" ref="C334:G334" si="260">C333</f>
        <v>19.5</v>
      </c>
      <c r="D334" s="8">
        <f t="shared" si="260"/>
        <v>3</v>
      </c>
      <c r="E334" s="8" t="str">
        <f t="shared" si="260"/>
        <v>corridor</v>
      </c>
      <c r="F334" s="8">
        <f t="shared" si="260"/>
        <v>24</v>
      </c>
      <c r="G334" s="8">
        <f t="shared" si="260"/>
        <v>144</v>
      </c>
      <c r="H334" s="28">
        <v>696.914682434057</v>
      </c>
      <c r="I334" s="28">
        <v>231.87731294892899</v>
      </c>
      <c r="J334" s="27">
        <v>25.395833329999999</v>
      </c>
      <c r="R334"/>
    </row>
    <row r="335" spans="1:18" x14ac:dyDescent="0.25">
      <c r="A335" s="8" t="str">
        <f t="shared" si="259"/>
        <v>AZ</v>
      </c>
      <c r="B335" s="19">
        <v>4</v>
      </c>
      <c r="C335" s="8">
        <f t="shared" ref="C335:G335" si="261">C334</f>
        <v>19.5</v>
      </c>
      <c r="D335" s="8">
        <f t="shared" si="261"/>
        <v>3</v>
      </c>
      <c r="E335" s="8" t="str">
        <f t="shared" si="261"/>
        <v>corridor</v>
      </c>
      <c r="F335" s="8">
        <f t="shared" si="261"/>
        <v>24</v>
      </c>
      <c r="G335" s="8">
        <f t="shared" si="261"/>
        <v>144</v>
      </c>
      <c r="H335" s="28">
        <v>696.914682434057</v>
      </c>
      <c r="I335" s="28">
        <v>231.87731294892899</v>
      </c>
      <c r="J335" s="28">
        <v>36.052083332999999</v>
      </c>
      <c r="R335"/>
    </row>
    <row r="336" spans="1:18" x14ac:dyDescent="0.25">
      <c r="A336" s="8" t="str">
        <f t="shared" si="259"/>
        <v>AZ</v>
      </c>
      <c r="B336" s="19">
        <v>5</v>
      </c>
      <c r="C336" s="8">
        <f t="shared" ref="C336" si="262">C335</f>
        <v>19.5</v>
      </c>
      <c r="D336" s="8">
        <v>15</v>
      </c>
      <c r="E336" s="8" t="s">
        <v>10</v>
      </c>
      <c r="F336" s="8">
        <f t="shared" ref="F336:G336" si="263">F335</f>
        <v>24</v>
      </c>
      <c r="G336" s="8">
        <f t="shared" si="263"/>
        <v>144</v>
      </c>
      <c r="H336" s="28">
        <v>696.914682434057</v>
      </c>
      <c r="I336" s="28">
        <v>231.87731294892899</v>
      </c>
      <c r="J336" s="28">
        <v>46.708333332999999</v>
      </c>
      <c r="R336"/>
    </row>
    <row r="337" spans="1:18" x14ac:dyDescent="0.25">
      <c r="A337" s="8"/>
      <c r="B337" s="19"/>
      <c r="C337" s="8"/>
      <c r="D337" s="8"/>
      <c r="E337" s="8"/>
      <c r="F337" s="8"/>
      <c r="G337" s="8"/>
      <c r="R337"/>
    </row>
    <row r="338" spans="1:18" x14ac:dyDescent="0.25">
      <c r="A338" s="8" t="s">
        <v>157</v>
      </c>
      <c r="B338" s="8">
        <v>1</v>
      </c>
      <c r="C338" s="8">
        <f>39/2</f>
        <v>19.5</v>
      </c>
      <c r="D338" s="8">
        <f>6/2</f>
        <v>3</v>
      </c>
      <c r="E338" s="8" t="s">
        <v>28</v>
      </c>
      <c r="F338" s="8">
        <v>14</v>
      </c>
      <c r="G338" s="8">
        <f>14+24+28+35+11.5+31.5</f>
        <v>144</v>
      </c>
      <c r="H338" s="28">
        <v>670.08134910072295</v>
      </c>
      <c r="I338" s="28">
        <v>231.87731294892899</v>
      </c>
      <c r="J338" s="28">
        <v>0</v>
      </c>
    </row>
    <row r="339" spans="1:18" x14ac:dyDescent="0.25">
      <c r="A339" s="8" t="str">
        <f>A338</f>
        <v>AZ1</v>
      </c>
      <c r="B339" s="8">
        <v>2</v>
      </c>
      <c r="C339" s="8">
        <f>C338</f>
        <v>19.5</v>
      </c>
      <c r="D339" s="8">
        <f>D338</f>
        <v>3</v>
      </c>
      <c r="E339" s="8" t="str">
        <f>E338</f>
        <v>corridor</v>
      </c>
      <c r="F339" s="8">
        <f>F338</f>
        <v>14</v>
      </c>
      <c r="G339" s="8">
        <f>G338</f>
        <v>144</v>
      </c>
      <c r="H339" s="28">
        <v>670.08134910072295</v>
      </c>
      <c r="I339" s="28">
        <v>231.87731294892899</v>
      </c>
      <c r="J339" s="28">
        <v>14.739583333000001</v>
      </c>
      <c r="R339"/>
    </row>
    <row r="340" spans="1:18" x14ac:dyDescent="0.25">
      <c r="A340" s="8" t="str">
        <f t="shared" ref="A340:A342" si="264">A339</f>
        <v>AZ1</v>
      </c>
      <c r="B340" s="8">
        <v>3</v>
      </c>
      <c r="C340" s="8">
        <f t="shared" ref="C340:G340" si="265">C339</f>
        <v>19.5</v>
      </c>
      <c r="D340" s="8">
        <f t="shared" si="265"/>
        <v>3</v>
      </c>
      <c r="E340" s="8" t="str">
        <f t="shared" si="265"/>
        <v>corridor</v>
      </c>
      <c r="F340" s="8">
        <f t="shared" si="265"/>
        <v>14</v>
      </c>
      <c r="G340" s="8">
        <f t="shared" si="265"/>
        <v>144</v>
      </c>
      <c r="H340" s="28">
        <v>670.08134910072295</v>
      </c>
      <c r="I340" s="28">
        <v>231.87731294892899</v>
      </c>
      <c r="J340" s="27">
        <v>25.395833329999999</v>
      </c>
      <c r="R340"/>
    </row>
    <row r="341" spans="1:18" x14ac:dyDescent="0.25">
      <c r="A341" s="8" t="str">
        <f t="shared" si="264"/>
        <v>AZ1</v>
      </c>
      <c r="B341" s="19">
        <v>4</v>
      </c>
      <c r="C341" s="8">
        <f t="shared" ref="C341:G342" si="266">C340</f>
        <v>19.5</v>
      </c>
      <c r="D341" s="8">
        <f t="shared" si="266"/>
        <v>3</v>
      </c>
      <c r="E341" s="8" t="str">
        <f t="shared" si="266"/>
        <v>corridor</v>
      </c>
      <c r="F341" s="8">
        <f t="shared" si="266"/>
        <v>14</v>
      </c>
      <c r="G341" s="8">
        <f t="shared" si="266"/>
        <v>144</v>
      </c>
      <c r="H341" s="28">
        <v>670.08134910072295</v>
      </c>
      <c r="I341" s="28">
        <v>231.87731294892899</v>
      </c>
      <c r="J341" s="28">
        <v>36.052083332999999</v>
      </c>
      <c r="R341"/>
    </row>
    <row r="342" spans="1:18" x14ac:dyDescent="0.25">
      <c r="A342" s="8" t="str">
        <f t="shared" si="264"/>
        <v>AZ1</v>
      </c>
      <c r="B342" s="19">
        <v>5</v>
      </c>
      <c r="C342" s="8">
        <f t="shared" si="266"/>
        <v>19.5</v>
      </c>
      <c r="D342" s="8">
        <v>15</v>
      </c>
      <c r="E342" s="8" t="s">
        <v>10</v>
      </c>
      <c r="F342" s="8">
        <f t="shared" ref="F342:G342" si="267">F341</f>
        <v>14</v>
      </c>
      <c r="G342" s="8">
        <f t="shared" si="267"/>
        <v>144</v>
      </c>
      <c r="H342" s="28">
        <v>670.08134910072295</v>
      </c>
      <c r="I342" s="28">
        <v>231.87731294892899</v>
      </c>
      <c r="J342" s="28">
        <v>46.708333332999999</v>
      </c>
      <c r="R342"/>
    </row>
    <row r="343" spans="1:18" x14ac:dyDescent="0.25">
      <c r="A343" s="8"/>
      <c r="B343" s="19"/>
      <c r="C343" s="8"/>
      <c r="D343" s="8"/>
      <c r="E343" s="8"/>
      <c r="F343" s="8"/>
      <c r="G343" s="8"/>
      <c r="J343" s="27"/>
      <c r="R343"/>
    </row>
    <row r="344" spans="1:18" x14ac:dyDescent="0.25">
      <c r="A344" s="8" t="s">
        <v>158</v>
      </c>
      <c r="B344" s="8">
        <v>1</v>
      </c>
      <c r="C344" s="8">
        <f>39/2</f>
        <v>19.5</v>
      </c>
      <c r="D344" s="8">
        <f>6/2</f>
        <v>3</v>
      </c>
      <c r="E344" s="8" t="s">
        <v>28</v>
      </c>
      <c r="F344" s="8">
        <v>11.5</v>
      </c>
      <c r="G344" s="8">
        <f>14+24+28+35+11.5+31.5</f>
        <v>144</v>
      </c>
      <c r="H344" s="28">
        <v>780.99208845939995</v>
      </c>
      <c r="I344" s="28">
        <v>231.87762997590801</v>
      </c>
      <c r="J344" s="28">
        <v>0</v>
      </c>
      <c r="R344"/>
    </row>
    <row r="345" spans="1:18" x14ac:dyDescent="0.25">
      <c r="A345" s="8" t="str">
        <f>A344</f>
        <v>AZ2</v>
      </c>
      <c r="B345" s="8">
        <v>2</v>
      </c>
      <c r="C345" s="8">
        <f>C344</f>
        <v>19.5</v>
      </c>
      <c r="D345" s="8">
        <f>D344</f>
        <v>3</v>
      </c>
      <c r="E345" s="8" t="str">
        <f>E344</f>
        <v>corridor</v>
      </c>
      <c r="F345" s="8">
        <f>F344</f>
        <v>11.5</v>
      </c>
      <c r="G345" s="8">
        <f>G344</f>
        <v>144</v>
      </c>
      <c r="H345" s="28">
        <v>780.99208845939995</v>
      </c>
      <c r="I345" s="28">
        <v>231.87762997590801</v>
      </c>
      <c r="J345" s="28">
        <v>14.739583333000001</v>
      </c>
    </row>
    <row r="346" spans="1:18" x14ac:dyDescent="0.25">
      <c r="A346" s="8" t="str">
        <f t="shared" ref="A346:A348" si="268">A345</f>
        <v>AZ2</v>
      </c>
      <c r="B346" s="8">
        <v>3</v>
      </c>
      <c r="C346" s="8">
        <f t="shared" ref="C346:G346" si="269">C345</f>
        <v>19.5</v>
      </c>
      <c r="D346" s="8">
        <f t="shared" si="269"/>
        <v>3</v>
      </c>
      <c r="E346" s="8" t="str">
        <f t="shared" si="269"/>
        <v>corridor</v>
      </c>
      <c r="F346" s="8">
        <f t="shared" si="269"/>
        <v>11.5</v>
      </c>
      <c r="G346" s="8">
        <f t="shared" si="269"/>
        <v>144</v>
      </c>
      <c r="H346" s="28">
        <v>780.99208845939995</v>
      </c>
      <c r="I346" s="28">
        <v>231.87762997590801</v>
      </c>
      <c r="J346" s="27">
        <v>25.395833329999999</v>
      </c>
      <c r="R346"/>
    </row>
    <row r="347" spans="1:18" x14ac:dyDescent="0.25">
      <c r="A347" s="8" t="str">
        <f t="shared" si="268"/>
        <v>AZ2</v>
      </c>
      <c r="B347" s="19">
        <v>4</v>
      </c>
      <c r="C347" s="8">
        <f t="shared" ref="C347:G347" si="270">C346</f>
        <v>19.5</v>
      </c>
      <c r="D347" s="8">
        <f t="shared" si="270"/>
        <v>3</v>
      </c>
      <c r="E347" s="8" t="str">
        <f t="shared" si="270"/>
        <v>corridor</v>
      </c>
      <c r="F347" s="8">
        <f t="shared" si="270"/>
        <v>11.5</v>
      </c>
      <c r="G347" s="8">
        <f t="shared" si="270"/>
        <v>144</v>
      </c>
      <c r="H347" s="28">
        <v>780.99208845939995</v>
      </c>
      <c r="I347" s="28">
        <v>231.87762997590801</v>
      </c>
      <c r="J347" s="28">
        <v>36.052083332999999</v>
      </c>
      <c r="R347"/>
    </row>
    <row r="348" spans="1:18" x14ac:dyDescent="0.25">
      <c r="A348" s="8" t="str">
        <f t="shared" si="268"/>
        <v>AZ2</v>
      </c>
      <c r="B348" s="19">
        <v>5</v>
      </c>
      <c r="C348" s="8">
        <f t="shared" ref="C348" si="271">C347</f>
        <v>19.5</v>
      </c>
      <c r="D348" s="8">
        <v>15</v>
      </c>
      <c r="E348" s="8" t="s">
        <v>10</v>
      </c>
      <c r="F348" s="8">
        <f t="shared" ref="F348:G348" si="272">F347</f>
        <v>11.5</v>
      </c>
      <c r="G348" s="8">
        <f t="shared" si="272"/>
        <v>144</v>
      </c>
      <c r="H348" s="28">
        <v>780.99208845939995</v>
      </c>
      <c r="I348" s="28">
        <v>231.87762997590801</v>
      </c>
      <c r="J348" s="28">
        <v>46.708333332999999</v>
      </c>
      <c r="R348"/>
    </row>
    <row r="349" spans="1:18" x14ac:dyDescent="0.25">
      <c r="R349"/>
    </row>
    <row r="350" spans="1:18" x14ac:dyDescent="0.25">
      <c r="A350" s="8" t="s">
        <v>68</v>
      </c>
      <c r="B350" s="8">
        <v>1</v>
      </c>
      <c r="C350" s="8">
        <f>39/2</f>
        <v>19.5</v>
      </c>
      <c r="D350" s="8">
        <f>6/2</f>
        <v>3</v>
      </c>
      <c r="E350" s="8" t="s">
        <v>28</v>
      </c>
      <c r="F350" s="8">
        <v>28</v>
      </c>
      <c r="G350" s="8">
        <f>14+24+28+35+11.5+31.5</f>
        <v>144</v>
      </c>
      <c r="H350" s="28">
        <v>700.02792510249503</v>
      </c>
      <c r="I350" s="28">
        <v>231.87731294892899</v>
      </c>
      <c r="J350" s="28">
        <v>0</v>
      </c>
      <c r="R350"/>
    </row>
    <row r="351" spans="1:18" x14ac:dyDescent="0.25">
      <c r="A351" s="8" t="str">
        <f>A350</f>
        <v>BA</v>
      </c>
      <c r="B351" s="8">
        <v>2</v>
      </c>
      <c r="C351" s="8">
        <f>C350</f>
        <v>19.5</v>
      </c>
      <c r="D351" s="8">
        <f>D350</f>
        <v>3</v>
      </c>
      <c r="E351" s="8" t="str">
        <f>E350</f>
        <v>corridor</v>
      </c>
      <c r="F351" s="8">
        <f>F350</f>
        <v>28</v>
      </c>
      <c r="G351" s="8">
        <f>G350</f>
        <v>144</v>
      </c>
      <c r="H351" s="28">
        <v>700.02792510249503</v>
      </c>
      <c r="I351" s="28">
        <v>231.87731294892899</v>
      </c>
      <c r="J351" s="28">
        <v>14.739583333000001</v>
      </c>
    </row>
    <row r="352" spans="1:18" x14ac:dyDescent="0.25">
      <c r="A352" s="8" t="str">
        <f t="shared" ref="A352:A354" si="273">A351</f>
        <v>BA</v>
      </c>
      <c r="B352" s="8">
        <v>3</v>
      </c>
      <c r="C352" s="8">
        <f t="shared" ref="C352:G352" si="274">C351</f>
        <v>19.5</v>
      </c>
      <c r="D352" s="8">
        <f t="shared" si="274"/>
        <v>3</v>
      </c>
      <c r="E352" s="8" t="str">
        <f t="shared" si="274"/>
        <v>corridor</v>
      </c>
      <c r="F352" s="8">
        <f t="shared" si="274"/>
        <v>28</v>
      </c>
      <c r="G352" s="8">
        <f t="shared" si="274"/>
        <v>144</v>
      </c>
      <c r="H352" s="28">
        <v>700.02792510249503</v>
      </c>
      <c r="I352" s="28">
        <v>231.87731294892899</v>
      </c>
      <c r="J352" s="27">
        <v>25.395833329999999</v>
      </c>
      <c r="R352"/>
    </row>
    <row r="353" spans="1:18" x14ac:dyDescent="0.25">
      <c r="A353" s="8" t="str">
        <f t="shared" si="273"/>
        <v>BA</v>
      </c>
      <c r="B353" s="19">
        <v>4</v>
      </c>
      <c r="C353" s="8">
        <f t="shared" ref="C353:G353" si="275">C352</f>
        <v>19.5</v>
      </c>
      <c r="D353" s="8">
        <f t="shared" si="275"/>
        <v>3</v>
      </c>
      <c r="E353" s="8" t="str">
        <f t="shared" si="275"/>
        <v>corridor</v>
      </c>
      <c r="F353" s="8">
        <f t="shared" si="275"/>
        <v>28</v>
      </c>
      <c r="G353" s="8">
        <f t="shared" si="275"/>
        <v>144</v>
      </c>
      <c r="H353" s="28">
        <v>700.02792510249503</v>
      </c>
      <c r="I353" s="28">
        <v>231.87731294892899</v>
      </c>
      <c r="J353" s="28">
        <v>36.052083332999999</v>
      </c>
      <c r="R353"/>
    </row>
    <row r="354" spans="1:18" x14ac:dyDescent="0.25">
      <c r="A354" s="8" t="str">
        <f t="shared" si="273"/>
        <v>BA</v>
      </c>
      <c r="B354" s="19">
        <v>5</v>
      </c>
      <c r="C354" s="8">
        <f t="shared" ref="C354" si="276">C353</f>
        <v>19.5</v>
      </c>
      <c r="D354" s="8">
        <v>15</v>
      </c>
      <c r="E354" s="8" t="s">
        <v>10</v>
      </c>
      <c r="F354" s="8">
        <f t="shared" ref="F354:G354" si="277">F353</f>
        <v>28</v>
      </c>
      <c r="G354" s="8">
        <f t="shared" si="277"/>
        <v>144</v>
      </c>
      <c r="H354" s="28">
        <v>700.02792510249503</v>
      </c>
      <c r="I354" s="28">
        <v>231.87731294892899</v>
      </c>
      <c r="J354" s="28">
        <v>46.708333332999999</v>
      </c>
      <c r="R354"/>
    </row>
    <row r="355" spans="1:18" x14ac:dyDescent="0.25">
      <c r="R355"/>
    </row>
    <row r="356" spans="1:18" x14ac:dyDescent="0.25">
      <c r="A356" s="8" t="s">
        <v>69</v>
      </c>
      <c r="B356" s="8">
        <v>1</v>
      </c>
      <c r="C356" s="8">
        <f>39/2</f>
        <v>19.5</v>
      </c>
      <c r="D356" s="8">
        <f>6/2</f>
        <v>3</v>
      </c>
      <c r="E356" s="8" t="s">
        <v>28</v>
      </c>
      <c r="F356" s="8">
        <v>35</v>
      </c>
      <c r="G356" s="8">
        <f>14+24+28+35+11.5+31.5</f>
        <v>144</v>
      </c>
      <c r="H356" s="28">
        <v>766.41453222543203</v>
      </c>
      <c r="I356" s="28">
        <v>231.87731294892899</v>
      </c>
      <c r="J356" s="28">
        <v>0</v>
      </c>
      <c r="R356"/>
    </row>
    <row r="357" spans="1:18" x14ac:dyDescent="0.25">
      <c r="A357" s="8" t="str">
        <f>A356</f>
        <v>BB</v>
      </c>
      <c r="B357" s="8">
        <v>2</v>
      </c>
      <c r="C357" s="8">
        <f>C356</f>
        <v>19.5</v>
      </c>
      <c r="D357" s="8">
        <f>D356</f>
        <v>3</v>
      </c>
      <c r="E357" s="8" t="str">
        <f>E356</f>
        <v>corridor</v>
      </c>
      <c r="F357" s="8">
        <f>F356</f>
        <v>35</v>
      </c>
      <c r="G357" s="8">
        <f>G356</f>
        <v>144</v>
      </c>
      <c r="H357" s="28">
        <v>766.41453222543203</v>
      </c>
      <c r="I357" s="28">
        <v>231.87731294892899</v>
      </c>
      <c r="J357" s="28">
        <v>14.739583333000001</v>
      </c>
      <c r="R357"/>
    </row>
    <row r="358" spans="1:18" x14ac:dyDescent="0.25">
      <c r="A358" s="8" t="str">
        <f t="shared" ref="A358:A360" si="278">A357</f>
        <v>BB</v>
      </c>
      <c r="B358" s="8">
        <v>3</v>
      </c>
      <c r="C358" s="8">
        <f t="shared" ref="C358:G358" si="279">C357</f>
        <v>19.5</v>
      </c>
      <c r="D358" s="8">
        <f t="shared" si="279"/>
        <v>3</v>
      </c>
      <c r="E358" s="8" t="str">
        <f t="shared" si="279"/>
        <v>corridor</v>
      </c>
      <c r="F358" s="8">
        <f t="shared" si="279"/>
        <v>35</v>
      </c>
      <c r="G358" s="8">
        <f t="shared" si="279"/>
        <v>144</v>
      </c>
      <c r="H358" s="28">
        <v>766.41453222543203</v>
      </c>
      <c r="I358" s="28">
        <v>231.87731294892899</v>
      </c>
      <c r="J358" s="27">
        <v>25.395833329999999</v>
      </c>
      <c r="R358"/>
    </row>
    <row r="359" spans="1:18" x14ac:dyDescent="0.25">
      <c r="A359" s="8" t="str">
        <f t="shared" si="278"/>
        <v>BB</v>
      </c>
      <c r="B359" s="19">
        <v>4</v>
      </c>
      <c r="C359" s="8">
        <f t="shared" ref="C359:G359" si="280">C358</f>
        <v>19.5</v>
      </c>
      <c r="D359" s="8">
        <f t="shared" si="280"/>
        <v>3</v>
      </c>
      <c r="E359" s="8" t="str">
        <f t="shared" si="280"/>
        <v>corridor</v>
      </c>
      <c r="F359" s="8">
        <f t="shared" si="280"/>
        <v>35</v>
      </c>
      <c r="G359" s="8">
        <f t="shared" si="280"/>
        <v>144</v>
      </c>
      <c r="H359" s="28">
        <v>766.41453222543203</v>
      </c>
      <c r="I359" s="28">
        <v>231.87731294892899</v>
      </c>
      <c r="J359" s="28">
        <v>36.052083332999999</v>
      </c>
    </row>
    <row r="360" spans="1:18" x14ac:dyDescent="0.25">
      <c r="A360" s="8" t="str">
        <f t="shared" si="278"/>
        <v>BB</v>
      </c>
      <c r="B360" s="19">
        <v>5</v>
      </c>
      <c r="C360" s="8">
        <f t="shared" ref="C360" si="281">C359</f>
        <v>19.5</v>
      </c>
      <c r="D360" s="8">
        <v>15</v>
      </c>
      <c r="E360" s="8" t="s">
        <v>10</v>
      </c>
      <c r="F360" s="8">
        <f t="shared" ref="F360:G360" si="282">F359</f>
        <v>35</v>
      </c>
      <c r="G360" s="8">
        <f t="shared" si="282"/>
        <v>144</v>
      </c>
      <c r="H360" s="28">
        <v>766.41453222543203</v>
      </c>
      <c r="I360" s="28">
        <v>231.87731294892899</v>
      </c>
      <c r="J360" s="28">
        <v>46.708333332999999</v>
      </c>
      <c r="R360"/>
    </row>
    <row r="361" spans="1:18" x14ac:dyDescent="0.25">
      <c r="R361"/>
    </row>
    <row r="362" spans="1:18" x14ac:dyDescent="0.25">
      <c r="A362" s="8" t="s">
        <v>70</v>
      </c>
      <c r="B362" s="8">
        <v>1</v>
      </c>
      <c r="C362" s="8">
        <f>30</f>
        <v>30</v>
      </c>
      <c r="D362" s="8">
        <f>6/2</f>
        <v>3</v>
      </c>
      <c r="E362" s="8" t="s">
        <v>28</v>
      </c>
      <c r="F362" s="8">
        <v>22</v>
      </c>
      <c r="G362" s="8">
        <f>10.5+11.5+22*2+15.5*2+18.5*3</f>
        <v>152.5</v>
      </c>
      <c r="H362" s="28">
        <v>681.55234745719395</v>
      </c>
      <c r="I362" s="28">
        <v>237.87752524503799</v>
      </c>
      <c r="J362" s="28">
        <v>0</v>
      </c>
      <c r="R362"/>
    </row>
    <row r="363" spans="1:18" x14ac:dyDescent="0.25">
      <c r="A363" s="8" t="str">
        <f>A362</f>
        <v>BC</v>
      </c>
      <c r="B363" s="8">
        <v>2</v>
      </c>
      <c r="C363" s="8">
        <f>C362</f>
        <v>30</v>
      </c>
      <c r="D363" s="8">
        <f>D362</f>
        <v>3</v>
      </c>
      <c r="E363" s="8" t="str">
        <f>E362</f>
        <v>corridor</v>
      </c>
      <c r="F363" s="8">
        <f>F362</f>
        <v>22</v>
      </c>
      <c r="G363" s="8">
        <f>G362</f>
        <v>152.5</v>
      </c>
      <c r="H363" s="28">
        <v>681.55234745719395</v>
      </c>
      <c r="I363" s="28">
        <v>237.87752524503799</v>
      </c>
      <c r="J363" s="28">
        <v>14.739583333000001</v>
      </c>
      <c r="R363"/>
    </row>
    <row r="364" spans="1:18" x14ac:dyDescent="0.25">
      <c r="A364" s="8" t="str">
        <f t="shared" ref="A364:A366" si="283">A363</f>
        <v>BC</v>
      </c>
      <c r="B364" s="8">
        <v>3</v>
      </c>
      <c r="C364" s="8">
        <f t="shared" ref="C364:G364" si="284">C363</f>
        <v>30</v>
      </c>
      <c r="D364" s="8">
        <f t="shared" si="284"/>
        <v>3</v>
      </c>
      <c r="E364" s="8" t="str">
        <f t="shared" si="284"/>
        <v>corridor</v>
      </c>
      <c r="F364" s="8">
        <f t="shared" si="284"/>
        <v>22</v>
      </c>
      <c r="G364" s="8">
        <f t="shared" si="284"/>
        <v>152.5</v>
      </c>
      <c r="H364" s="28">
        <v>681.55234745719395</v>
      </c>
      <c r="I364" s="28">
        <v>237.87752524503799</v>
      </c>
      <c r="J364" s="27">
        <v>25.395833329999999</v>
      </c>
      <c r="R364"/>
    </row>
    <row r="365" spans="1:18" x14ac:dyDescent="0.25">
      <c r="A365" s="8" t="str">
        <f t="shared" si="283"/>
        <v>BC</v>
      </c>
      <c r="B365" s="19">
        <v>4</v>
      </c>
      <c r="C365" s="8">
        <f t="shared" ref="C365:G365" si="285">C364</f>
        <v>30</v>
      </c>
      <c r="D365" s="8">
        <f t="shared" si="285"/>
        <v>3</v>
      </c>
      <c r="E365" s="8" t="str">
        <f t="shared" si="285"/>
        <v>corridor</v>
      </c>
      <c r="F365" s="8">
        <f t="shared" si="285"/>
        <v>22</v>
      </c>
      <c r="G365" s="8">
        <f t="shared" si="285"/>
        <v>152.5</v>
      </c>
      <c r="H365" s="28">
        <v>681.55234745719395</v>
      </c>
      <c r="I365" s="28">
        <v>237.87752524503799</v>
      </c>
      <c r="J365" s="28">
        <v>36.052083332999999</v>
      </c>
    </row>
    <row r="366" spans="1:18" x14ac:dyDescent="0.25">
      <c r="A366" s="8" t="str">
        <f t="shared" si="283"/>
        <v>BC</v>
      </c>
      <c r="B366" s="19">
        <v>5</v>
      </c>
      <c r="C366" s="8">
        <f t="shared" ref="C366" si="286">C365</f>
        <v>30</v>
      </c>
      <c r="D366" s="8">
        <v>15</v>
      </c>
      <c r="E366" s="8" t="s">
        <v>10</v>
      </c>
      <c r="F366" s="8">
        <f t="shared" ref="F366:G366" si="287">F365</f>
        <v>22</v>
      </c>
      <c r="G366" s="8">
        <f t="shared" si="287"/>
        <v>152.5</v>
      </c>
      <c r="H366" s="28">
        <v>681.55234745719395</v>
      </c>
      <c r="I366" s="28">
        <v>237.87752524503799</v>
      </c>
      <c r="J366" s="28">
        <v>46.708333332999999</v>
      </c>
      <c r="R366"/>
    </row>
    <row r="367" spans="1:18" x14ac:dyDescent="0.25">
      <c r="A367" s="8"/>
      <c r="B367" s="19"/>
      <c r="C367" s="8"/>
      <c r="D367" s="8"/>
      <c r="E367" s="8"/>
      <c r="F367" s="8"/>
      <c r="G367" s="8"/>
      <c r="R367"/>
    </row>
    <row r="368" spans="1:18" x14ac:dyDescent="0.25">
      <c r="A368" s="8" t="s">
        <v>155</v>
      </c>
      <c r="B368" s="8">
        <v>1</v>
      </c>
      <c r="C368" s="8">
        <f>30</f>
        <v>30</v>
      </c>
      <c r="D368" s="8">
        <f>6/2</f>
        <v>3</v>
      </c>
      <c r="E368" s="8" t="s">
        <v>28</v>
      </c>
      <c r="F368" s="8">
        <v>10.5</v>
      </c>
      <c r="G368" s="8">
        <f>10.5+11.5+22*2+15.5*2+18.5*3</f>
        <v>152.5</v>
      </c>
      <c r="H368" s="28">
        <v>644.45884954223504</v>
      </c>
      <c r="I368" s="28">
        <v>237.87752524503799</v>
      </c>
      <c r="J368" s="28">
        <v>0</v>
      </c>
      <c r="R368"/>
    </row>
    <row r="369" spans="1:18" x14ac:dyDescent="0.25">
      <c r="A369" s="8" t="str">
        <f>A368</f>
        <v>BC1</v>
      </c>
      <c r="B369" s="8">
        <v>2</v>
      </c>
      <c r="C369" s="8">
        <f>C368</f>
        <v>30</v>
      </c>
      <c r="D369" s="8">
        <f>D368</f>
        <v>3</v>
      </c>
      <c r="E369" s="8" t="str">
        <f>E368</f>
        <v>corridor</v>
      </c>
      <c r="F369" s="8">
        <f>F368</f>
        <v>10.5</v>
      </c>
      <c r="G369" s="8">
        <f>G368</f>
        <v>152.5</v>
      </c>
      <c r="H369" s="28">
        <v>644.45884954223504</v>
      </c>
      <c r="I369" s="28">
        <v>237.87752524503799</v>
      </c>
      <c r="J369" s="28">
        <v>14.739583333000001</v>
      </c>
      <c r="R369"/>
    </row>
    <row r="370" spans="1:18" x14ac:dyDescent="0.25">
      <c r="A370" s="8" t="str">
        <f t="shared" ref="A370:A372" si="288">A369</f>
        <v>BC1</v>
      </c>
      <c r="B370" s="8">
        <v>3</v>
      </c>
      <c r="C370" s="8">
        <f t="shared" ref="C370:G370" si="289">C369</f>
        <v>30</v>
      </c>
      <c r="D370" s="8">
        <f t="shared" si="289"/>
        <v>3</v>
      </c>
      <c r="E370" s="8" t="str">
        <f t="shared" si="289"/>
        <v>corridor</v>
      </c>
      <c r="F370" s="8">
        <f t="shared" si="289"/>
        <v>10.5</v>
      </c>
      <c r="G370" s="8">
        <f t="shared" si="289"/>
        <v>152.5</v>
      </c>
      <c r="H370" s="28">
        <v>644.45884954223504</v>
      </c>
      <c r="I370" s="28">
        <v>237.87752524503799</v>
      </c>
      <c r="J370" s="27">
        <v>25.395833329999999</v>
      </c>
      <c r="R370"/>
    </row>
    <row r="371" spans="1:18" x14ac:dyDescent="0.25">
      <c r="A371" s="8" t="str">
        <f t="shared" si="288"/>
        <v>BC1</v>
      </c>
      <c r="B371" s="19">
        <v>4</v>
      </c>
      <c r="C371" s="8">
        <f t="shared" ref="C371:G372" si="290">C370</f>
        <v>30</v>
      </c>
      <c r="D371" s="8">
        <f t="shared" si="290"/>
        <v>3</v>
      </c>
      <c r="E371" s="8" t="str">
        <f t="shared" si="290"/>
        <v>corridor</v>
      </c>
      <c r="F371" s="8">
        <f t="shared" si="290"/>
        <v>10.5</v>
      </c>
      <c r="G371" s="8">
        <f t="shared" si="290"/>
        <v>152.5</v>
      </c>
      <c r="H371" s="28">
        <v>644.45884954223504</v>
      </c>
      <c r="I371" s="28">
        <v>237.87752524503799</v>
      </c>
      <c r="J371" s="28">
        <v>36.052083332999999</v>
      </c>
    </row>
    <row r="372" spans="1:18" x14ac:dyDescent="0.25">
      <c r="A372" s="8" t="str">
        <f t="shared" si="288"/>
        <v>BC1</v>
      </c>
      <c r="B372" s="19">
        <v>5</v>
      </c>
      <c r="C372" s="8">
        <f t="shared" si="290"/>
        <v>30</v>
      </c>
      <c r="D372" s="8">
        <v>15</v>
      </c>
      <c r="E372" s="8" t="s">
        <v>10</v>
      </c>
      <c r="F372" s="8">
        <f t="shared" ref="F372:G372" si="291">F371</f>
        <v>10.5</v>
      </c>
      <c r="G372" s="8">
        <f t="shared" si="291"/>
        <v>152.5</v>
      </c>
      <c r="H372" s="28">
        <v>644.45884954223504</v>
      </c>
      <c r="I372" s="28">
        <v>237.87752524503799</v>
      </c>
      <c r="J372" s="28">
        <v>46.708333332999999</v>
      </c>
      <c r="R372"/>
    </row>
    <row r="373" spans="1:18" x14ac:dyDescent="0.25">
      <c r="A373" s="8"/>
      <c r="B373" s="19"/>
      <c r="C373" s="8"/>
      <c r="D373" s="8"/>
      <c r="E373" s="8"/>
      <c r="F373" s="8"/>
      <c r="G373" s="8"/>
      <c r="R373"/>
    </row>
    <row r="374" spans="1:18" x14ac:dyDescent="0.25">
      <c r="A374" s="8" t="s">
        <v>156</v>
      </c>
      <c r="B374" s="8">
        <v>1</v>
      </c>
      <c r="C374" s="8">
        <f>30</f>
        <v>30</v>
      </c>
      <c r="D374" s="8">
        <f>6/2</f>
        <v>3</v>
      </c>
      <c r="E374" s="8" t="s">
        <v>28</v>
      </c>
      <c r="F374" s="8">
        <v>11.5</v>
      </c>
      <c r="G374" s="8">
        <f>10.5+11.5+22*2+15.5*2+18.5*3</f>
        <v>152.5</v>
      </c>
      <c r="H374" s="28">
        <v>641.35596959203303</v>
      </c>
      <c r="I374" s="28">
        <v>237.87752524503799</v>
      </c>
      <c r="J374" s="28">
        <v>0</v>
      </c>
      <c r="R374"/>
    </row>
    <row r="375" spans="1:18" x14ac:dyDescent="0.25">
      <c r="A375" s="8" t="str">
        <f>A374</f>
        <v>BC2</v>
      </c>
      <c r="B375" s="8">
        <v>2</v>
      </c>
      <c r="C375" s="8">
        <f>C374</f>
        <v>30</v>
      </c>
      <c r="D375" s="8">
        <f>D374</f>
        <v>3</v>
      </c>
      <c r="E375" s="8" t="str">
        <f>E374</f>
        <v>corridor</v>
      </c>
      <c r="F375" s="8">
        <f>F374</f>
        <v>11.5</v>
      </c>
      <c r="G375" s="8">
        <f>G374</f>
        <v>152.5</v>
      </c>
      <c r="H375" s="28">
        <v>641.35596959203303</v>
      </c>
      <c r="I375" s="28">
        <v>237.87752524503799</v>
      </c>
      <c r="J375" s="28">
        <v>14.739583333000001</v>
      </c>
      <c r="R375"/>
    </row>
    <row r="376" spans="1:18" x14ac:dyDescent="0.25">
      <c r="A376" s="8" t="str">
        <f t="shared" ref="A376:A378" si="292">A375</f>
        <v>BC2</v>
      </c>
      <c r="B376" s="8">
        <v>3</v>
      </c>
      <c r="C376" s="8">
        <f t="shared" ref="C376:G376" si="293">C375</f>
        <v>30</v>
      </c>
      <c r="D376" s="8">
        <f t="shared" si="293"/>
        <v>3</v>
      </c>
      <c r="E376" s="8" t="str">
        <f t="shared" si="293"/>
        <v>corridor</v>
      </c>
      <c r="F376" s="8">
        <f t="shared" si="293"/>
        <v>11.5</v>
      </c>
      <c r="G376" s="8">
        <f t="shared" si="293"/>
        <v>152.5</v>
      </c>
      <c r="H376" s="28">
        <v>641.35596959203303</v>
      </c>
      <c r="I376" s="28">
        <v>237.87752524503799</v>
      </c>
      <c r="J376" s="27">
        <v>25.395833329999999</v>
      </c>
      <c r="R376"/>
    </row>
    <row r="377" spans="1:18" x14ac:dyDescent="0.25">
      <c r="A377" s="8" t="str">
        <f t="shared" si="292"/>
        <v>BC2</v>
      </c>
      <c r="B377" s="19">
        <v>4</v>
      </c>
      <c r="C377" s="8">
        <f t="shared" ref="C377:G377" si="294">C376</f>
        <v>30</v>
      </c>
      <c r="D377" s="8">
        <f t="shared" si="294"/>
        <v>3</v>
      </c>
      <c r="E377" s="8" t="str">
        <f t="shared" si="294"/>
        <v>corridor</v>
      </c>
      <c r="F377" s="8">
        <f t="shared" si="294"/>
        <v>11.5</v>
      </c>
      <c r="G377" s="8">
        <f t="shared" si="294"/>
        <v>152.5</v>
      </c>
      <c r="H377" s="28">
        <v>641.35596959203303</v>
      </c>
      <c r="I377" s="28">
        <v>237.87752524503799</v>
      </c>
      <c r="J377" s="28">
        <v>36.052083332999999</v>
      </c>
    </row>
    <row r="378" spans="1:18" x14ac:dyDescent="0.25">
      <c r="A378" s="8" t="str">
        <f t="shared" si="292"/>
        <v>BC2</v>
      </c>
      <c r="B378" s="19">
        <v>5</v>
      </c>
      <c r="C378" s="8">
        <f t="shared" ref="C378" si="295">C377</f>
        <v>30</v>
      </c>
      <c r="D378" s="8">
        <v>15</v>
      </c>
      <c r="E378" s="8" t="s">
        <v>10</v>
      </c>
      <c r="F378" s="8">
        <f t="shared" ref="F378:G378" si="296">F377</f>
        <v>11.5</v>
      </c>
      <c r="G378" s="8">
        <f t="shared" si="296"/>
        <v>152.5</v>
      </c>
      <c r="H378" s="28">
        <v>641.35596959203303</v>
      </c>
      <c r="I378" s="28">
        <v>237.87752524503799</v>
      </c>
      <c r="J378" s="28">
        <v>46.708333332999999</v>
      </c>
      <c r="R378"/>
    </row>
    <row r="379" spans="1:18" x14ac:dyDescent="0.25">
      <c r="R379"/>
    </row>
    <row r="380" spans="1:18" x14ac:dyDescent="0.25">
      <c r="A380" s="8" t="s">
        <v>71</v>
      </c>
      <c r="B380" s="8">
        <v>1</v>
      </c>
      <c r="C380" s="8">
        <f>30</f>
        <v>30</v>
      </c>
      <c r="D380" s="8">
        <f>6/2</f>
        <v>3</v>
      </c>
      <c r="E380" s="8" t="s">
        <v>28</v>
      </c>
      <c r="F380" s="8">
        <v>15.5</v>
      </c>
      <c r="G380" s="8">
        <f>10.5+11.5+22*2+15.5*2+18.5*3</f>
        <v>152.5</v>
      </c>
      <c r="H380" s="28">
        <v>684.76246781604698</v>
      </c>
      <c r="I380" s="28">
        <v>237.87752524503799</v>
      </c>
      <c r="J380" s="28">
        <v>0</v>
      </c>
      <c r="R380"/>
    </row>
    <row r="381" spans="1:18" x14ac:dyDescent="0.25">
      <c r="A381" s="8" t="str">
        <f>A380</f>
        <v>BD</v>
      </c>
      <c r="B381" s="8">
        <v>2</v>
      </c>
      <c r="C381" s="8">
        <f>C380</f>
        <v>30</v>
      </c>
      <c r="D381" s="8">
        <f>D380</f>
        <v>3</v>
      </c>
      <c r="E381" s="8" t="str">
        <f>E380</f>
        <v>corridor</v>
      </c>
      <c r="F381" s="8">
        <f>F380</f>
        <v>15.5</v>
      </c>
      <c r="G381" s="8">
        <f>G380</f>
        <v>152.5</v>
      </c>
      <c r="H381" s="28">
        <v>684.76246781604698</v>
      </c>
      <c r="I381" s="28">
        <v>237.87752524503799</v>
      </c>
      <c r="J381" s="28">
        <v>14.739583333000001</v>
      </c>
      <c r="R381"/>
    </row>
    <row r="382" spans="1:18" x14ac:dyDescent="0.25">
      <c r="A382" s="8" t="str">
        <f t="shared" ref="A382:A384" si="297">A381</f>
        <v>BD</v>
      </c>
      <c r="B382" s="8">
        <v>3</v>
      </c>
      <c r="C382" s="8">
        <f t="shared" ref="C382:G382" si="298">C381</f>
        <v>30</v>
      </c>
      <c r="D382" s="8">
        <f t="shared" si="298"/>
        <v>3</v>
      </c>
      <c r="E382" s="8" t="str">
        <f t="shared" si="298"/>
        <v>corridor</v>
      </c>
      <c r="F382" s="8">
        <f t="shared" si="298"/>
        <v>15.5</v>
      </c>
      <c r="G382" s="8">
        <f t="shared" si="298"/>
        <v>152.5</v>
      </c>
      <c r="H382" s="28">
        <v>684.76246781604698</v>
      </c>
      <c r="I382" s="28">
        <v>237.87752524503799</v>
      </c>
      <c r="J382" s="27">
        <v>25.395833329999999</v>
      </c>
      <c r="R382"/>
    </row>
    <row r="383" spans="1:18" x14ac:dyDescent="0.25">
      <c r="A383" s="8" t="str">
        <f t="shared" si="297"/>
        <v>BD</v>
      </c>
      <c r="B383" s="19">
        <v>4</v>
      </c>
      <c r="C383" s="8">
        <f t="shared" ref="C383:G383" si="299">C382</f>
        <v>30</v>
      </c>
      <c r="D383" s="8">
        <f t="shared" si="299"/>
        <v>3</v>
      </c>
      <c r="E383" s="8" t="str">
        <f t="shared" si="299"/>
        <v>corridor</v>
      </c>
      <c r="F383" s="8">
        <f t="shared" si="299"/>
        <v>15.5</v>
      </c>
      <c r="G383" s="8">
        <f t="shared" si="299"/>
        <v>152.5</v>
      </c>
      <c r="H383" s="28">
        <v>684.76246781604698</v>
      </c>
      <c r="I383" s="28">
        <v>237.87752524503799</v>
      </c>
      <c r="J383" s="28">
        <v>36.052083332999999</v>
      </c>
    </row>
    <row r="384" spans="1:18" x14ac:dyDescent="0.25">
      <c r="A384" s="8" t="str">
        <f t="shared" si="297"/>
        <v>BD</v>
      </c>
      <c r="B384" s="19">
        <v>5</v>
      </c>
      <c r="C384" s="8">
        <f t="shared" ref="C384" si="300">C383</f>
        <v>30</v>
      </c>
      <c r="D384" s="8">
        <v>15</v>
      </c>
      <c r="E384" s="8" t="s">
        <v>10</v>
      </c>
      <c r="F384" s="8">
        <f t="shared" ref="F384:G384" si="301">F383</f>
        <v>15.5</v>
      </c>
      <c r="G384" s="8">
        <f t="shared" si="301"/>
        <v>152.5</v>
      </c>
      <c r="H384" s="28">
        <v>684.76246781604698</v>
      </c>
      <c r="I384" s="28">
        <v>237.87752524503799</v>
      </c>
      <c r="J384" s="28">
        <v>46.708333332999999</v>
      </c>
      <c r="R384"/>
    </row>
    <row r="385" spans="1:18" x14ac:dyDescent="0.25">
      <c r="R385"/>
    </row>
    <row r="386" spans="1:18" x14ac:dyDescent="0.25">
      <c r="A386" s="8" t="s">
        <v>72</v>
      </c>
      <c r="B386" s="8">
        <v>1</v>
      </c>
      <c r="C386" s="8">
        <f>30</f>
        <v>30</v>
      </c>
      <c r="D386" s="8">
        <f>6/2</f>
        <v>3</v>
      </c>
      <c r="E386" s="8" t="s">
        <v>28</v>
      </c>
      <c r="F386" s="8">
        <v>18.5</v>
      </c>
      <c r="G386" s="8">
        <f>10.5+11.5+22*2+15.5*2+18.5*3</f>
        <v>152.5</v>
      </c>
      <c r="H386" s="28">
        <v>766.24561435142903</v>
      </c>
      <c r="I386" s="28">
        <v>237.87752524503799</v>
      </c>
      <c r="J386" s="28">
        <v>0</v>
      </c>
      <c r="R386"/>
    </row>
    <row r="387" spans="1:18" x14ac:dyDescent="0.25">
      <c r="A387" s="8" t="str">
        <f>A386</f>
        <v>BE</v>
      </c>
      <c r="B387" s="8">
        <v>2</v>
      </c>
      <c r="C387" s="8">
        <f>C386</f>
        <v>30</v>
      </c>
      <c r="D387" s="8">
        <f>D386</f>
        <v>3</v>
      </c>
      <c r="E387" s="8" t="str">
        <f>E386</f>
        <v>corridor</v>
      </c>
      <c r="F387" s="8">
        <f>F386</f>
        <v>18.5</v>
      </c>
      <c r="G387" s="8">
        <f>G386</f>
        <v>152.5</v>
      </c>
      <c r="H387" s="28">
        <v>766.24561435142903</v>
      </c>
      <c r="I387" s="28">
        <v>237.87752524503799</v>
      </c>
      <c r="J387" s="28">
        <v>14.739583333000001</v>
      </c>
      <c r="R387"/>
    </row>
    <row r="388" spans="1:18" x14ac:dyDescent="0.25">
      <c r="A388" s="8" t="str">
        <f t="shared" ref="A388:A390" si="302">A387</f>
        <v>BE</v>
      </c>
      <c r="B388" s="8">
        <v>3</v>
      </c>
      <c r="C388" s="8">
        <f t="shared" ref="C388:G388" si="303">C387</f>
        <v>30</v>
      </c>
      <c r="D388" s="8">
        <f t="shared" si="303"/>
        <v>3</v>
      </c>
      <c r="E388" s="8" t="str">
        <f t="shared" si="303"/>
        <v>corridor</v>
      </c>
      <c r="F388" s="8">
        <f t="shared" si="303"/>
        <v>18.5</v>
      </c>
      <c r="G388" s="8">
        <f t="shared" si="303"/>
        <v>152.5</v>
      </c>
      <c r="H388" s="28">
        <v>766.24561435142903</v>
      </c>
      <c r="I388" s="28">
        <v>237.87752524503799</v>
      </c>
      <c r="J388" s="27">
        <v>25.395833329999999</v>
      </c>
      <c r="R388"/>
    </row>
    <row r="389" spans="1:18" x14ac:dyDescent="0.25">
      <c r="A389" s="8" t="str">
        <f t="shared" si="302"/>
        <v>BE</v>
      </c>
      <c r="B389" s="19">
        <v>4</v>
      </c>
      <c r="C389" s="8">
        <f t="shared" ref="C389:G389" si="304">C388</f>
        <v>30</v>
      </c>
      <c r="D389" s="8">
        <f t="shared" si="304"/>
        <v>3</v>
      </c>
      <c r="E389" s="8" t="str">
        <f t="shared" si="304"/>
        <v>corridor</v>
      </c>
      <c r="F389" s="8">
        <f t="shared" si="304"/>
        <v>18.5</v>
      </c>
      <c r="G389" s="8">
        <f t="shared" si="304"/>
        <v>152.5</v>
      </c>
      <c r="H389" s="28">
        <v>766.24561435142903</v>
      </c>
      <c r="I389" s="28">
        <v>237.87752524503799</v>
      </c>
      <c r="J389" s="28">
        <v>36.052083332999999</v>
      </c>
    </row>
    <row r="390" spans="1:18" x14ac:dyDescent="0.25">
      <c r="A390" s="8" t="str">
        <f t="shared" si="302"/>
        <v>BE</v>
      </c>
      <c r="B390" s="19">
        <v>5</v>
      </c>
      <c r="C390" s="8">
        <f t="shared" ref="C390" si="305">C389</f>
        <v>30</v>
      </c>
      <c r="D390" s="8">
        <v>15</v>
      </c>
      <c r="E390" s="8" t="s">
        <v>10</v>
      </c>
      <c r="F390" s="8">
        <f t="shared" ref="F390:G390" si="306">F389</f>
        <v>18.5</v>
      </c>
      <c r="G390" s="8">
        <f t="shared" si="306"/>
        <v>152.5</v>
      </c>
      <c r="H390" s="28">
        <v>766.24561435142903</v>
      </c>
      <c r="I390" s="28">
        <v>237.87752524503799</v>
      </c>
      <c r="J390" s="28">
        <v>46.708333332999999</v>
      </c>
      <c r="R390"/>
    </row>
    <row r="391" spans="1:18" x14ac:dyDescent="0.25">
      <c r="R391"/>
    </row>
    <row r="392" spans="1:18" x14ac:dyDescent="0.25">
      <c r="A392" s="8" t="s">
        <v>73</v>
      </c>
      <c r="B392" s="8">
        <v>1</v>
      </c>
      <c r="C392" s="8">
        <f>12/2</f>
        <v>6</v>
      </c>
      <c r="D392" s="8">
        <v>2</v>
      </c>
      <c r="E392" s="8" t="s">
        <v>11</v>
      </c>
      <c r="F392" s="8">
        <v>31.5</v>
      </c>
      <c r="G392" s="8">
        <f>14+24+28+35+11.5+31.5</f>
        <v>144</v>
      </c>
      <c r="H392" s="28">
        <v>832.66346061817205</v>
      </c>
      <c r="I392" s="28">
        <v>227.221018937823</v>
      </c>
      <c r="J392" s="28">
        <v>0</v>
      </c>
      <c r="R392"/>
    </row>
    <row r="393" spans="1:18" x14ac:dyDescent="0.25">
      <c r="A393" s="8" t="str">
        <f>A392</f>
        <v>BF</v>
      </c>
      <c r="B393" s="8">
        <v>2</v>
      </c>
      <c r="C393" s="8">
        <f>C392</f>
        <v>6</v>
      </c>
      <c r="D393" s="8">
        <f>D392</f>
        <v>2</v>
      </c>
      <c r="E393" s="8" t="str">
        <f>E392</f>
        <v>unit</v>
      </c>
      <c r="F393" s="8">
        <f>F392</f>
        <v>31.5</v>
      </c>
      <c r="G393" s="8">
        <f>G392</f>
        <v>144</v>
      </c>
      <c r="H393" s="28">
        <v>832.66346061817205</v>
      </c>
      <c r="I393" s="28">
        <v>227.221018937823</v>
      </c>
      <c r="J393" s="28">
        <v>14.739583333000001</v>
      </c>
      <c r="R393"/>
    </row>
    <row r="394" spans="1:18" x14ac:dyDescent="0.25">
      <c r="A394" s="8" t="str">
        <f t="shared" ref="A394:A396" si="307">A393</f>
        <v>BF</v>
      </c>
      <c r="B394" s="8">
        <v>3</v>
      </c>
      <c r="C394" s="8">
        <f t="shared" ref="C394:G394" si="308">C393</f>
        <v>6</v>
      </c>
      <c r="D394" s="8">
        <f t="shared" si="308"/>
        <v>2</v>
      </c>
      <c r="E394" s="8" t="str">
        <f t="shared" si="308"/>
        <v>unit</v>
      </c>
      <c r="F394" s="8">
        <f t="shared" si="308"/>
        <v>31.5</v>
      </c>
      <c r="G394" s="8">
        <f t="shared" si="308"/>
        <v>144</v>
      </c>
      <c r="H394" s="28">
        <v>832.66346061817205</v>
      </c>
      <c r="I394" s="28">
        <v>227.221018937823</v>
      </c>
      <c r="J394" s="27">
        <v>25.395833329999999</v>
      </c>
      <c r="R394"/>
    </row>
    <row r="395" spans="1:18" x14ac:dyDescent="0.25">
      <c r="A395" s="8" t="str">
        <f t="shared" si="307"/>
        <v>BF</v>
      </c>
      <c r="B395" s="19">
        <v>4</v>
      </c>
      <c r="C395" s="8">
        <f t="shared" ref="C395:G395" si="309">C394</f>
        <v>6</v>
      </c>
      <c r="D395" s="8">
        <f t="shared" si="309"/>
        <v>2</v>
      </c>
      <c r="E395" s="8" t="str">
        <f t="shared" si="309"/>
        <v>unit</v>
      </c>
      <c r="F395" s="8">
        <f t="shared" si="309"/>
        <v>31.5</v>
      </c>
      <c r="G395" s="8">
        <f t="shared" si="309"/>
        <v>144</v>
      </c>
      <c r="H395" s="28">
        <v>832.66346061817205</v>
      </c>
      <c r="I395" s="28">
        <v>227.221018937823</v>
      </c>
      <c r="J395" s="28">
        <v>36.052083332999999</v>
      </c>
    </row>
    <row r="396" spans="1:18" x14ac:dyDescent="0.25">
      <c r="A396" s="8" t="str">
        <f t="shared" si="307"/>
        <v>BF</v>
      </c>
      <c r="B396" s="19">
        <v>5</v>
      </c>
      <c r="C396" s="8">
        <f t="shared" ref="C396" si="310">C395</f>
        <v>6</v>
      </c>
      <c r="D396" s="8">
        <v>6</v>
      </c>
      <c r="E396" s="8" t="s">
        <v>10</v>
      </c>
      <c r="F396" s="8">
        <f t="shared" ref="F396:G396" si="311">F395</f>
        <v>31.5</v>
      </c>
      <c r="G396" s="8">
        <f t="shared" si="311"/>
        <v>144</v>
      </c>
      <c r="H396" s="28">
        <v>832.66346061817205</v>
      </c>
      <c r="I396" s="28">
        <v>227.221018937823</v>
      </c>
      <c r="J396" s="28">
        <v>46.708333332999999</v>
      </c>
      <c r="R396"/>
    </row>
    <row r="397" spans="1:18" x14ac:dyDescent="0.25">
      <c r="R397"/>
    </row>
    <row r="398" spans="1:18" x14ac:dyDescent="0.25">
      <c r="A398" s="8" t="s">
        <v>74</v>
      </c>
      <c r="B398" s="8">
        <v>1</v>
      </c>
      <c r="C398" s="8">
        <f>24/2</f>
        <v>12</v>
      </c>
      <c r="D398" s="8">
        <f>12/2</f>
        <v>6</v>
      </c>
      <c r="E398" s="8" t="s">
        <v>11</v>
      </c>
      <c r="F398" s="8">
        <v>34</v>
      </c>
      <c r="G398" s="8">
        <v>0</v>
      </c>
      <c r="H398" s="28">
        <v>797.93011076095604</v>
      </c>
      <c r="I398" s="28">
        <v>226.411190343887</v>
      </c>
      <c r="J398" s="28">
        <v>0</v>
      </c>
      <c r="R398"/>
    </row>
    <row r="399" spans="1:18" x14ac:dyDescent="0.25">
      <c r="A399" s="8" t="str">
        <f>A398</f>
        <v>BG</v>
      </c>
      <c r="B399" s="8">
        <v>2</v>
      </c>
      <c r="C399" s="8">
        <f>C398</f>
        <v>12</v>
      </c>
      <c r="D399" s="8">
        <f>D398</f>
        <v>6</v>
      </c>
      <c r="E399" s="8" t="str">
        <f>E398</f>
        <v>unit</v>
      </c>
      <c r="F399" s="8">
        <f>F398</f>
        <v>34</v>
      </c>
      <c r="G399" s="8">
        <f>G398</f>
        <v>0</v>
      </c>
      <c r="H399" s="28">
        <v>797.93011076095604</v>
      </c>
      <c r="I399" s="28">
        <v>226.411190343887</v>
      </c>
      <c r="J399" s="28">
        <v>14.739583333000001</v>
      </c>
      <c r="R399"/>
    </row>
    <row r="400" spans="1:18" x14ac:dyDescent="0.25">
      <c r="A400" s="8" t="str">
        <f t="shared" ref="A400:A402" si="312">A399</f>
        <v>BG</v>
      </c>
      <c r="B400" s="8">
        <v>3</v>
      </c>
      <c r="C400" s="8">
        <f t="shared" ref="C400:G400" si="313">C399</f>
        <v>12</v>
      </c>
      <c r="D400" s="8">
        <f t="shared" si="313"/>
        <v>6</v>
      </c>
      <c r="E400" s="8" t="str">
        <f t="shared" si="313"/>
        <v>unit</v>
      </c>
      <c r="F400" s="8">
        <f t="shared" si="313"/>
        <v>34</v>
      </c>
      <c r="G400" s="8">
        <f t="shared" si="313"/>
        <v>0</v>
      </c>
      <c r="H400" s="28">
        <v>797.93011076095604</v>
      </c>
      <c r="I400" s="28">
        <v>226.411190343887</v>
      </c>
      <c r="J400" s="27">
        <v>25.395833329999999</v>
      </c>
      <c r="R400"/>
    </row>
    <row r="401" spans="1:18" x14ac:dyDescent="0.25">
      <c r="A401" s="8" t="str">
        <f t="shared" si="312"/>
        <v>BG</v>
      </c>
      <c r="B401" s="19">
        <v>4</v>
      </c>
      <c r="C401" s="8">
        <f t="shared" ref="C401:G401" si="314">C400</f>
        <v>12</v>
      </c>
      <c r="D401" s="8">
        <f t="shared" si="314"/>
        <v>6</v>
      </c>
      <c r="E401" s="8" t="str">
        <f t="shared" si="314"/>
        <v>unit</v>
      </c>
      <c r="F401" s="8">
        <f t="shared" si="314"/>
        <v>34</v>
      </c>
      <c r="G401" s="8">
        <f t="shared" si="314"/>
        <v>0</v>
      </c>
      <c r="H401" s="28">
        <v>797.93011076095604</v>
      </c>
      <c r="I401" s="28">
        <v>226.411190343887</v>
      </c>
      <c r="J401" s="28">
        <v>36.052083332999999</v>
      </c>
    </row>
    <row r="402" spans="1:18" x14ac:dyDescent="0.25">
      <c r="A402" s="8" t="str">
        <f t="shared" si="312"/>
        <v>BG</v>
      </c>
      <c r="B402" s="19">
        <v>5</v>
      </c>
      <c r="C402" s="8">
        <f t="shared" ref="C402" si="315">C401</f>
        <v>12</v>
      </c>
      <c r="D402" s="8">
        <v>2</v>
      </c>
      <c r="E402" s="8" t="s">
        <v>10</v>
      </c>
      <c r="F402" s="8">
        <f t="shared" ref="F402:G402" si="316">F401</f>
        <v>34</v>
      </c>
      <c r="G402" s="8">
        <f t="shared" si="316"/>
        <v>0</v>
      </c>
      <c r="H402" s="28">
        <v>797.93011076095604</v>
      </c>
      <c r="I402" s="28">
        <v>226.411190343887</v>
      </c>
      <c r="J402" s="28">
        <v>46.708333332999999</v>
      </c>
      <c r="R402"/>
    </row>
    <row r="403" spans="1:18" x14ac:dyDescent="0.25">
      <c r="R403"/>
    </row>
    <row r="404" spans="1:18" x14ac:dyDescent="0.25">
      <c r="A404" s="8" t="s">
        <v>75</v>
      </c>
      <c r="B404" s="8">
        <v>1</v>
      </c>
      <c r="C404" s="8">
        <f>24/2</f>
        <v>12</v>
      </c>
      <c r="D404" s="8">
        <f>10/2</f>
        <v>5</v>
      </c>
      <c r="E404" s="8" t="s">
        <v>11</v>
      </c>
      <c r="F404" s="8">
        <v>28</v>
      </c>
      <c r="G404" s="8">
        <v>0</v>
      </c>
      <c r="H404" s="28">
        <v>826.013405129435</v>
      </c>
      <c r="I404" s="28">
        <v>203.376674742251</v>
      </c>
      <c r="J404" s="28">
        <v>0</v>
      </c>
      <c r="R404"/>
    </row>
    <row r="405" spans="1:18" x14ac:dyDescent="0.25">
      <c r="A405" s="8" t="str">
        <f>A404</f>
        <v>BH</v>
      </c>
      <c r="B405" s="8">
        <v>2</v>
      </c>
      <c r="C405" s="8">
        <f>C404</f>
        <v>12</v>
      </c>
      <c r="D405" s="8">
        <f>D404</f>
        <v>5</v>
      </c>
      <c r="E405" s="8" t="str">
        <f>E404</f>
        <v>unit</v>
      </c>
      <c r="F405" s="8">
        <f>F404</f>
        <v>28</v>
      </c>
      <c r="G405" s="8">
        <f>G404</f>
        <v>0</v>
      </c>
      <c r="H405" s="28">
        <v>826.013405129435</v>
      </c>
      <c r="I405" s="28">
        <v>203.376674742251</v>
      </c>
      <c r="J405" s="28">
        <v>14.739583333000001</v>
      </c>
      <c r="R405"/>
    </row>
    <row r="406" spans="1:18" x14ac:dyDescent="0.25">
      <c r="A406" s="8" t="str">
        <f t="shared" ref="A406:A408" si="317">A405</f>
        <v>BH</v>
      </c>
      <c r="B406" s="8">
        <v>3</v>
      </c>
      <c r="C406" s="8">
        <f t="shared" ref="C406:G406" si="318">C405</f>
        <v>12</v>
      </c>
      <c r="D406" s="8">
        <f t="shared" si="318"/>
        <v>5</v>
      </c>
      <c r="E406" s="8" t="str">
        <f t="shared" si="318"/>
        <v>unit</v>
      </c>
      <c r="F406" s="8">
        <f t="shared" si="318"/>
        <v>28</v>
      </c>
      <c r="G406" s="8">
        <f t="shared" si="318"/>
        <v>0</v>
      </c>
      <c r="H406" s="28">
        <v>826.013405129435</v>
      </c>
      <c r="I406" s="28">
        <v>203.376674742251</v>
      </c>
      <c r="J406" s="27">
        <v>25.395833329999999</v>
      </c>
      <c r="R406"/>
    </row>
    <row r="407" spans="1:18" x14ac:dyDescent="0.25">
      <c r="A407" s="8" t="str">
        <f t="shared" si="317"/>
        <v>BH</v>
      </c>
      <c r="B407" s="19">
        <v>4</v>
      </c>
      <c r="C407" s="8">
        <f t="shared" ref="C407:G407" si="319">C406</f>
        <v>12</v>
      </c>
      <c r="D407" s="8">
        <f t="shared" si="319"/>
        <v>5</v>
      </c>
      <c r="E407" s="8" t="str">
        <f t="shared" si="319"/>
        <v>unit</v>
      </c>
      <c r="F407" s="8">
        <f t="shared" si="319"/>
        <v>28</v>
      </c>
      <c r="G407" s="8">
        <f t="shared" si="319"/>
        <v>0</v>
      </c>
      <c r="H407" s="28">
        <v>826.013405129435</v>
      </c>
      <c r="I407" s="28">
        <v>203.376674742251</v>
      </c>
      <c r="J407" s="28">
        <v>36.052083332999999</v>
      </c>
    </row>
    <row r="408" spans="1:18" x14ac:dyDescent="0.25">
      <c r="A408" s="8" t="str">
        <f t="shared" si="317"/>
        <v>BH</v>
      </c>
      <c r="B408" s="19">
        <v>5</v>
      </c>
      <c r="C408" s="8">
        <f t="shared" ref="C408" si="320">C407</f>
        <v>12</v>
      </c>
      <c r="D408" s="8">
        <v>2</v>
      </c>
      <c r="E408" s="8" t="s">
        <v>10</v>
      </c>
      <c r="F408" s="8">
        <f t="shared" ref="F408:G408" si="321">F407</f>
        <v>28</v>
      </c>
      <c r="G408" s="8">
        <f t="shared" si="321"/>
        <v>0</v>
      </c>
      <c r="H408" s="28">
        <v>826.013405129435</v>
      </c>
      <c r="I408" s="28">
        <v>203.376674742251</v>
      </c>
      <c r="J408" s="28">
        <v>46.708333332999999</v>
      </c>
      <c r="R408"/>
    </row>
    <row r="409" spans="1:18" x14ac:dyDescent="0.25">
      <c r="R409"/>
    </row>
    <row r="410" spans="1:18" x14ac:dyDescent="0.25">
      <c r="A410" s="8" t="s">
        <v>76</v>
      </c>
      <c r="B410" s="8">
        <v>1</v>
      </c>
      <c r="C410" s="8">
        <f>9/2</f>
        <v>4.5</v>
      </c>
      <c r="D410" s="8">
        <f>9/2</f>
        <v>4.5</v>
      </c>
      <c r="E410" s="8" t="s">
        <v>11</v>
      </c>
      <c r="F410" s="8">
        <v>28</v>
      </c>
      <c r="G410" s="8">
        <v>0</v>
      </c>
      <c r="H410" s="28">
        <v>826.01339775672898</v>
      </c>
      <c r="I410" s="28">
        <v>202.376247299222</v>
      </c>
      <c r="J410" s="28">
        <v>0</v>
      </c>
      <c r="R410"/>
    </row>
    <row r="411" spans="1:18" x14ac:dyDescent="0.25">
      <c r="A411" s="8" t="str">
        <f>A410</f>
        <v>BI</v>
      </c>
      <c r="B411" s="8">
        <v>2</v>
      </c>
      <c r="C411" s="8">
        <f>C410</f>
        <v>4.5</v>
      </c>
      <c r="D411" s="8">
        <f>D410</f>
        <v>4.5</v>
      </c>
      <c r="E411" s="8" t="str">
        <f>E410</f>
        <v>unit</v>
      </c>
      <c r="F411" s="8">
        <f>F410</f>
        <v>28</v>
      </c>
      <c r="G411" s="8">
        <f>G410</f>
        <v>0</v>
      </c>
      <c r="H411" s="28">
        <v>826.01339775672898</v>
      </c>
      <c r="I411" s="28">
        <v>202.376247299222</v>
      </c>
      <c r="J411" s="28">
        <v>14.739583333000001</v>
      </c>
      <c r="R411"/>
    </row>
    <row r="412" spans="1:18" x14ac:dyDescent="0.25">
      <c r="A412" s="8" t="str">
        <f t="shared" ref="A412:A414" si="322">A411</f>
        <v>BI</v>
      </c>
      <c r="B412" s="8">
        <v>3</v>
      </c>
      <c r="C412" s="8">
        <f t="shared" ref="C412:G412" si="323">C411</f>
        <v>4.5</v>
      </c>
      <c r="D412" s="8">
        <f t="shared" si="323"/>
        <v>4.5</v>
      </c>
      <c r="E412" s="8" t="str">
        <f t="shared" si="323"/>
        <v>unit</v>
      </c>
      <c r="F412" s="8">
        <f t="shared" si="323"/>
        <v>28</v>
      </c>
      <c r="G412" s="8">
        <f t="shared" si="323"/>
        <v>0</v>
      </c>
      <c r="H412" s="28">
        <v>826.01339775672898</v>
      </c>
      <c r="I412" s="28">
        <v>202.376247299222</v>
      </c>
      <c r="J412" s="27">
        <v>25.395833329999999</v>
      </c>
      <c r="R412"/>
    </row>
    <row r="413" spans="1:18" x14ac:dyDescent="0.25">
      <c r="A413" s="8" t="str">
        <f t="shared" si="322"/>
        <v>BI</v>
      </c>
      <c r="B413" s="19">
        <v>4</v>
      </c>
      <c r="C413" s="8">
        <f t="shared" ref="C413:G413" si="324">C412</f>
        <v>4.5</v>
      </c>
      <c r="D413" s="8">
        <f t="shared" si="324"/>
        <v>4.5</v>
      </c>
      <c r="E413" s="8" t="str">
        <f t="shared" si="324"/>
        <v>unit</v>
      </c>
      <c r="F413" s="8">
        <f t="shared" si="324"/>
        <v>28</v>
      </c>
      <c r="G413" s="8">
        <f t="shared" si="324"/>
        <v>0</v>
      </c>
      <c r="H413" s="28">
        <v>826.01339775672898</v>
      </c>
      <c r="I413" s="28">
        <v>202.376247299222</v>
      </c>
      <c r="J413" s="28">
        <v>36.052083332999999</v>
      </c>
    </row>
    <row r="414" spans="1:18" x14ac:dyDescent="0.25">
      <c r="A414" s="8" t="str">
        <f t="shared" si="322"/>
        <v>BI</v>
      </c>
      <c r="B414" s="19">
        <v>5</v>
      </c>
      <c r="C414" s="8">
        <f t="shared" ref="C414" si="325">C413</f>
        <v>4.5</v>
      </c>
      <c r="D414" s="8">
        <v>2</v>
      </c>
      <c r="E414" s="8" t="s">
        <v>10</v>
      </c>
      <c r="F414" s="8">
        <f t="shared" ref="F414:G414" si="326">F413</f>
        <v>28</v>
      </c>
      <c r="G414" s="8">
        <f t="shared" si="326"/>
        <v>0</v>
      </c>
      <c r="H414" s="28">
        <v>826.01339775672898</v>
      </c>
      <c r="I414" s="28">
        <v>202.376247299222</v>
      </c>
      <c r="J414" s="28">
        <v>46.708333332999999</v>
      </c>
      <c r="R414"/>
    </row>
    <row r="415" spans="1:18" x14ac:dyDescent="0.25">
      <c r="R415"/>
    </row>
    <row r="416" spans="1:18" x14ac:dyDescent="0.25">
      <c r="A416" s="8" t="s">
        <v>77</v>
      </c>
      <c r="B416" s="8">
        <v>1</v>
      </c>
      <c r="C416" s="8">
        <f>9/2</f>
        <v>4.5</v>
      </c>
      <c r="D416" s="8">
        <v>2</v>
      </c>
      <c r="E416" s="8" t="s">
        <v>11</v>
      </c>
      <c r="F416" s="8">
        <v>28</v>
      </c>
      <c r="G416" s="8">
        <v>0</v>
      </c>
      <c r="H416" s="28">
        <v>791.01798539532501</v>
      </c>
      <c r="I416" s="28">
        <v>194.570829930733</v>
      </c>
      <c r="J416" s="28">
        <v>0</v>
      </c>
      <c r="R416"/>
    </row>
    <row r="417" spans="1:18" x14ac:dyDescent="0.25">
      <c r="A417" s="8" t="str">
        <f>A416</f>
        <v>BJ</v>
      </c>
      <c r="B417" s="8">
        <v>2</v>
      </c>
      <c r="C417" s="8">
        <f>C416</f>
        <v>4.5</v>
      </c>
      <c r="D417" s="8">
        <f>D416</f>
        <v>2</v>
      </c>
      <c r="E417" s="8" t="str">
        <f>E416</f>
        <v>unit</v>
      </c>
      <c r="F417" s="8">
        <f>F416</f>
        <v>28</v>
      </c>
      <c r="G417" s="8">
        <f>G416</f>
        <v>0</v>
      </c>
      <c r="H417" s="28">
        <v>791.01798539532501</v>
      </c>
      <c r="I417" s="28">
        <v>194.570829930733</v>
      </c>
      <c r="J417" s="28">
        <v>14.739583333000001</v>
      </c>
      <c r="R417"/>
    </row>
    <row r="418" spans="1:18" x14ac:dyDescent="0.25">
      <c r="A418" s="8" t="str">
        <f t="shared" ref="A418:A420" si="327">A417</f>
        <v>BJ</v>
      </c>
      <c r="B418" s="8">
        <v>3</v>
      </c>
      <c r="C418" s="8">
        <f t="shared" ref="C418:G418" si="328">C417</f>
        <v>4.5</v>
      </c>
      <c r="D418" s="8">
        <f t="shared" si="328"/>
        <v>2</v>
      </c>
      <c r="E418" s="8" t="str">
        <f t="shared" si="328"/>
        <v>unit</v>
      </c>
      <c r="F418" s="8">
        <f t="shared" si="328"/>
        <v>28</v>
      </c>
      <c r="G418" s="8">
        <f t="shared" si="328"/>
        <v>0</v>
      </c>
      <c r="H418" s="28">
        <v>791.01798539532501</v>
      </c>
      <c r="I418" s="28">
        <v>194.570829930733</v>
      </c>
      <c r="J418" s="27">
        <v>25.395833329999999</v>
      </c>
      <c r="R418"/>
    </row>
    <row r="419" spans="1:18" x14ac:dyDescent="0.25">
      <c r="A419" s="8" t="str">
        <f t="shared" si="327"/>
        <v>BJ</v>
      </c>
      <c r="B419" s="19">
        <v>4</v>
      </c>
      <c r="C419" s="8">
        <f t="shared" ref="C419:G419" si="329">C418</f>
        <v>4.5</v>
      </c>
      <c r="D419" s="8">
        <f t="shared" si="329"/>
        <v>2</v>
      </c>
      <c r="E419" s="8" t="str">
        <f t="shared" si="329"/>
        <v>unit</v>
      </c>
      <c r="F419" s="8">
        <f t="shared" si="329"/>
        <v>28</v>
      </c>
      <c r="G419" s="8">
        <f t="shared" si="329"/>
        <v>0</v>
      </c>
      <c r="H419" s="28">
        <v>791.01798539532501</v>
      </c>
      <c r="I419" s="28">
        <v>194.570829930733</v>
      </c>
      <c r="J419" s="28">
        <v>36.052083332999999</v>
      </c>
    </row>
    <row r="420" spans="1:18" x14ac:dyDescent="0.25">
      <c r="A420" s="8" t="str">
        <f t="shared" si="327"/>
        <v>BJ</v>
      </c>
      <c r="B420" s="19">
        <v>5</v>
      </c>
      <c r="C420" s="8">
        <f t="shared" ref="C420" si="330">C419</f>
        <v>4.5</v>
      </c>
      <c r="D420" s="8">
        <v>2</v>
      </c>
      <c r="E420" s="8" t="s">
        <v>10</v>
      </c>
      <c r="F420" s="8">
        <f t="shared" ref="F420:G420" si="331">F419</f>
        <v>28</v>
      </c>
      <c r="G420" s="8">
        <f t="shared" si="331"/>
        <v>0</v>
      </c>
      <c r="H420" s="28">
        <v>791.01798539532501</v>
      </c>
      <c r="I420" s="28">
        <v>194.570829930733</v>
      </c>
      <c r="J420" s="28">
        <v>46.708333332999999</v>
      </c>
      <c r="R420"/>
    </row>
    <row r="421" spans="1:18" x14ac:dyDescent="0.25">
      <c r="R421"/>
    </row>
    <row r="422" spans="1:18" x14ac:dyDescent="0.25">
      <c r="A422" s="8" t="s">
        <v>78</v>
      </c>
      <c r="B422" s="8">
        <v>1</v>
      </c>
      <c r="C422" s="8">
        <f>23/2</f>
        <v>11.5</v>
      </c>
      <c r="D422" s="8">
        <f>10/2</f>
        <v>5</v>
      </c>
      <c r="E422" s="8" t="s">
        <v>11</v>
      </c>
      <c r="F422" s="8">
        <v>34</v>
      </c>
      <c r="G422" s="8">
        <v>0</v>
      </c>
      <c r="H422" s="28">
        <v>791.01797802567</v>
      </c>
      <c r="I422" s="28">
        <v>193.57081641107899</v>
      </c>
      <c r="J422" s="28">
        <v>0</v>
      </c>
      <c r="R422"/>
    </row>
    <row r="423" spans="1:18" x14ac:dyDescent="0.25">
      <c r="A423" s="8" t="str">
        <f>A422</f>
        <v>BK</v>
      </c>
      <c r="B423" s="8">
        <v>2</v>
      </c>
      <c r="C423" s="8">
        <f>C422</f>
        <v>11.5</v>
      </c>
      <c r="D423" s="8">
        <f>D422</f>
        <v>5</v>
      </c>
      <c r="E423" s="8" t="str">
        <f>E422</f>
        <v>unit</v>
      </c>
      <c r="F423" s="8">
        <f>F422</f>
        <v>34</v>
      </c>
      <c r="G423" s="8">
        <f>G422</f>
        <v>0</v>
      </c>
      <c r="H423" s="28">
        <v>791.01797802567</v>
      </c>
      <c r="I423" s="28">
        <v>193.57081641107899</v>
      </c>
      <c r="J423" s="28">
        <v>14.739583333000001</v>
      </c>
      <c r="R423"/>
    </row>
    <row r="424" spans="1:18" x14ac:dyDescent="0.25">
      <c r="A424" s="8" t="str">
        <f t="shared" ref="A424:A426" si="332">A423</f>
        <v>BK</v>
      </c>
      <c r="B424" s="8">
        <v>3</v>
      </c>
      <c r="C424" s="8">
        <f t="shared" ref="C424:G424" si="333">C423</f>
        <v>11.5</v>
      </c>
      <c r="D424" s="8">
        <f t="shared" si="333"/>
        <v>5</v>
      </c>
      <c r="E424" s="8" t="str">
        <f t="shared" si="333"/>
        <v>unit</v>
      </c>
      <c r="F424" s="8">
        <f t="shared" si="333"/>
        <v>34</v>
      </c>
      <c r="G424" s="8">
        <f t="shared" si="333"/>
        <v>0</v>
      </c>
      <c r="H424" s="28">
        <v>791.01797802567</v>
      </c>
      <c r="I424" s="28">
        <v>193.57081641107899</v>
      </c>
      <c r="J424" s="27">
        <v>25.395833329999999</v>
      </c>
      <c r="R424"/>
    </row>
    <row r="425" spans="1:18" x14ac:dyDescent="0.25">
      <c r="A425" s="8" t="str">
        <f t="shared" si="332"/>
        <v>BK</v>
      </c>
      <c r="B425" s="19">
        <v>4</v>
      </c>
      <c r="C425" s="8">
        <f t="shared" ref="C425:G425" si="334">C424</f>
        <v>11.5</v>
      </c>
      <c r="D425" s="8">
        <f t="shared" si="334"/>
        <v>5</v>
      </c>
      <c r="E425" s="8" t="str">
        <f t="shared" si="334"/>
        <v>unit</v>
      </c>
      <c r="F425" s="8">
        <f t="shared" si="334"/>
        <v>34</v>
      </c>
      <c r="G425" s="8">
        <f t="shared" si="334"/>
        <v>0</v>
      </c>
      <c r="H425" s="28">
        <v>791.01797802567</v>
      </c>
      <c r="I425" s="28">
        <v>193.57081641107899</v>
      </c>
      <c r="J425" s="28">
        <v>36.052083332999999</v>
      </c>
    </row>
    <row r="426" spans="1:18" x14ac:dyDescent="0.25">
      <c r="A426" s="8" t="str">
        <f t="shared" si="332"/>
        <v>BK</v>
      </c>
      <c r="B426" s="19">
        <v>5</v>
      </c>
      <c r="C426" s="8">
        <f t="shared" ref="C426" si="335">C425</f>
        <v>11.5</v>
      </c>
      <c r="D426" s="8">
        <v>2</v>
      </c>
      <c r="E426" s="8" t="s">
        <v>10</v>
      </c>
      <c r="F426" s="8">
        <f t="shared" ref="F426:G426" si="336">F425</f>
        <v>34</v>
      </c>
      <c r="G426" s="8">
        <f t="shared" si="336"/>
        <v>0</v>
      </c>
      <c r="H426" s="28">
        <v>791.01797802567</v>
      </c>
      <c r="I426" s="28">
        <v>193.57081641107899</v>
      </c>
      <c r="J426" s="28">
        <v>46.708333332999999</v>
      </c>
      <c r="R426"/>
    </row>
    <row r="427" spans="1:18" x14ac:dyDescent="0.25">
      <c r="R427"/>
    </row>
    <row r="428" spans="1:18" x14ac:dyDescent="0.25">
      <c r="A428" s="8" t="s">
        <v>79</v>
      </c>
      <c r="B428" s="8">
        <v>1</v>
      </c>
      <c r="C428" s="8">
        <f>23/2</f>
        <v>11.5</v>
      </c>
      <c r="D428" s="8">
        <f>12/2</f>
        <v>6</v>
      </c>
      <c r="E428" s="8" t="s">
        <v>11</v>
      </c>
      <c r="F428" s="8">
        <v>32</v>
      </c>
      <c r="G428" s="8">
        <v>0</v>
      </c>
      <c r="H428" s="28">
        <v>791.038939400088</v>
      </c>
      <c r="I428" s="28">
        <v>171.37714849082701</v>
      </c>
      <c r="J428" s="28">
        <v>0</v>
      </c>
      <c r="R428"/>
    </row>
    <row r="429" spans="1:18" x14ac:dyDescent="0.25">
      <c r="A429" s="8" t="str">
        <f>A428</f>
        <v>BL</v>
      </c>
      <c r="B429" s="8">
        <v>2</v>
      </c>
      <c r="C429" s="8">
        <f>C428</f>
        <v>11.5</v>
      </c>
      <c r="D429" s="8">
        <f>D428</f>
        <v>6</v>
      </c>
      <c r="E429" s="8" t="str">
        <f>E428</f>
        <v>unit</v>
      </c>
      <c r="F429" s="8">
        <f>F428</f>
        <v>32</v>
      </c>
      <c r="G429" s="8">
        <f>G428</f>
        <v>0</v>
      </c>
      <c r="H429" s="28">
        <v>791.038939400088</v>
      </c>
      <c r="I429" s="28">
        <v>171.37714849082701</v>
      </c>
      <c r="J429" s="28">
        <v>14.739583333000001</v>
      </c>
      <c r="R429"/>
    </row>
    <row r="430" spans="1:18" x14ac:dyDescent="0.25">
      <c r="A430" s="8" t="str">
        <f t="shared" ref="A430:A432" si="337">A429</f>
        <v>BL</v>
      </c>
      <c r="B430" s="8">
        <v>3</v>
      </c>
      <c r="C430" s="8">
        <f t="shared" ref="C430:G430" si="338">C429</f>
        <v>11.5</v>
      </c>
      <c r="D430" s="8">
        <f t="shared" si="338"/>
        <v>6</v>
      </c>
      <c r="E430" s="8" t="str">
        <f t="shared" si="338"/>
        <v>unit</v>
      </c>
      <c r="F430" s="8">
        <f t="shared" si="338"/>
        <v>32</v>
      </c>
      <c r="G430" s="8">
        <f t="shared" si="338"/>
        <v>0</v>
      </c>
      <c r="H430" s="28">
        <v>791.038939400088</v>
      </c>
      <c r="I430" s="28">
        <v>171.37714849082701</v>
      </c>
      <c r="J430" s="27">
        <v>25.395833329999999</v>
      </c>
      <c r="R430"/>
    </row>
    <row r="431" spans="1:18" x14ac:dyDescent="0.25">
      <c r="A431" s="8" t="str">
        <f t="shared" si="337"/>
        <v>BL</v>
      </c>
      <c r="B431" s="19">
        <v>4</v>
      </c>
      <c r="C431" s="8">
        <f t="shared" ref="C431:G431" si="339">C430</f>
        <v>11.5</v>
      </c>
      <c r="D431" s="8">
        <f t="shared" si="339"/>
        <v>6</v>
      </c>
      <c r="E431" s="8" t="str">
        <f t="shared" si="339"/>
        <v>unit</v>
      </c>
      <c r="F431" s="8">
        <f t="shared" si="339"/>
        <v>32</v>
      </c>
      <c r="G431" s="8">
        <f t="shared" si="339"/>
        <v>0</v>
      </c>
      <c r="H431" s="28">
        <v>791.038939400088</v>
      </c>
      <c r="I431" s="28">
        <v>171.37714849082701</v>
      </c>
      <c r="J431" s="28">
        <v>36.052083332999999</v>
      </c>
    </row>
    <row r="432" spans="1:18" x14ac:dyDescent="0.25">
      <c r="A432" s="8" t="str">
        <f t="shared" si="337"/>
        <v>BL</v>
      </c>
      <c r="B432" s="19">
        <v>5</v>
      </c>
      <c r="C432" s="8">
        <f t="shared" ref="C432" si="340">C431</f>
        <v>11.5</v>
      </c>
      <c r="D432" s="8">
        <v>2</v>
      </c>
      <c r="E432" s="8" t="s">
        <v>10</v>
      </c>
      <c r="F432" s="8">
        <f t="shared" ref="F432:G432" si="341">F431</f>
        <v>32</v>
      </c>
      <c r="G432" s="8">
        <f t="shared" si="341"/>
        <v>0</v>
      </c>
      <c r="H432" s="28">
        <v>791.038939400088</v>
      </c>
      <c r="I432" s="28">
        <v>171.37714849082701</v>
      </c>
      <c r="J432" s="28">
        <v>46.708333332999999</v>
      </c>
      <c r="R432"/>
    </row>
    <row r="433" spans="1:18" x14ac:dyDescent="0.25">
      <c r="R433"/>
    </row>
    <row r="434" spans="1:18" x14ac:dyDescent="0.25">
      <c r="A434" s="8" t="s">
        <v>80</v>
      </c>
      <c r="B434" s="8">
        <v>1</v>
      </c>
      <c r="C434" s="8">
        <f>5/2</f>
        <v>2.5</v>
      </c>
      <c r="D434" s="8">
        <f>12/2</f>
        <v>6</v>
      </c>
      <c r="E434" s="8" t="s">
        <v>11</v>
      </c>
      <c r="F434" s="8">
        <v>32</v>
      </c>
      <c r="G434" s="8">
        <v>0</v>
      </c>
      <c r="H434" s="28">
        <v>791.03893202419795</v>
      </c>
      <c r="I434" s="28">
        <v>170.37628904145001</v>
      </c>
      <c r="J434" s="28">
        <v>0</v>
      </c>
      <c r="R434"/>
    </row>
    <row r="435" spans="1:18" x14ac:dyDescent="0.25">
      <c r="A435" s="8" t="str">
        <f>A434</f>
        <v>BM</v>
      </c>
      <c r="B435" s="8">
        <v>2</v>
      </c>
      <c r="C435" s="8">
        <f>C434</f>
        <v>2.5</v>
      </c>
      <c r="D435" s="8">
        <f>D434</f>
        <v>6</v>
      </c>
      <c r="E435" s="8" t="str">
        <f>E434</f>
        <v>unit</v>
      </c>
      <c r="F435" s="8">
        <f>F434</f>
        <v>32</v>
      </c>
      <c r="G435" s="8">
        <f>G434</f>
        <v>0</v>
      </c>
      <c r="H435" s="28">
        <v>791.03893202419795</v>
      </c>
      <c r="I435" s="28">
        <v>170.37628904145001</v>
      </c>
      <c r="J435" s="28">
        <v>14.739583333000001</v>
      </c>
      <c r="R435"/>
    </row>
    <row r="436" spans="1:18" x14ac:dyDescent="0.25">
      <c r="A436" s="8" t="str">
        <f t="shared" ref="A436:A438" si="342">A435</f>
        <v>BM</v>
      </c>
      <c r="B436" s="8">
        <v>3</v>
      </c>
      <c r="C436" s="8">
        <f t="shared" ref="C436:G436" si="343">C435</f>
        <v>2.5</v>
      </c>
      <c r="D436" s="8">
        <f t="shared" si="343"/>
        <v>6</v>
      </c>
      <c r="E436" s="8" t="str">
        <f t="shared" si="343"/>
        <v>unit</v>
      </c>
      <c r="F436" s="8">
        <f t="shared" si="343"/>
        <v>32</v>
      </c>
      <c r="G436" s="8">
        <f t="shared" si="343"/>
        <v>0</v>
      </c>
      <c r="H436" s="28">
        <v>791.03893202419795</v>
      </c>
      <c r="I436" s="28">
        <v>170.37628904145001</v>
      </c>
      <c r="J436" s="27">
        <v>25.395833329999999</v>
      </c>
      <c r="R436"/>
    </row>
    <row r="437" spans="1:18" x14ac:dyDescent="0.25">
      <c r="A437" s="8" t="str">
        <f t="shared" si="342"/>
        <v>BM</v>
      </c>
      <c r="B437" s="19">
        <v>4</v>
      </c>
      <c r="C437" s="8">
        <f t="shared" ref="C437:G437" si="344">C436</f>
        <v>2.5</v>
      </c>
      <c r="D437" s="8">
        <f t="shared" si="344"/>
        <v>6</v>
      </c>
      <c r="E437" s="8" t="str">
        <f t="shared" si="344"/>
        <v>unit</v>
      </c>
      <c r="F437" s="8">
        <f t="shared" si="344"/>
        <v>32</v>
      </c>
      <c r="G437" s="8">
        <f t="shared" si="344"/>
        <v>0</v>
      </c>
      <c r="H437" s="28">
        <v>791.03893202419795</v>
      </c>
      <c r="I437" s="28">
        <v>170.37628904145001</v>
      </c>
      <c r="J437" s="28">
        <v>36.052083332999999</v>
      </c>
    </row>
    <row r="438" spans="1:18" x14ac:dyDescent="0.25">
      <c r="A438" s="8" t="str">
        <f t="shared" si="342"/>
        <v>BM</v>
      </c>
      <c r="B438" s="19">
        <v>5</v>
      </c>
      <c r="C438" s="8">
        <f t="shared" ref="C438" si="345">C437</f>
        <v>2.5</v>
      </c>
      <c r="D438" s="8">
        <v>2</v>
      </c>
      <c r="E438" s="8" t="s">
        <v>10</v>
      </c>
      <c r="F438" s="8">
        <f t="shared" ref="F438:G438" si="346">F437</f>
        <v>32</v>
      </c>
      <c r="G438" s="8">
        <f t="shared" si="346"/>
        <v>0</v>
      </c>
      <c r="H438" s="28">
        <v>791.03893202419795</v>
      </c>
      <c r="I438" s="28">
        <v>170.37628904145001</v>
      </c>
      <c r="J438" s="28">
        <v>46.708333332999999</v>
      </c>
      <c r="R438"/>
    </row>
    <row r="439" spans="1:18" x14ac:dyDescent="0.25">
      <c r="R439"/>
    </row>
    <row r="440" spans="1:18" x14ac:dyDescent="0.25">
      <c r="A440" s="8" t="s">
        <v>81</v>
      </c>
      <c r="B440" s="8">
        <v>1</v>
      </c>
      <c r="C440" s="8">
        <f>11/2</f>
        <v>5.5</v>
      </c>
      <c r="D440" s="8">
        <f>5.5/2</f>
        <v>2.75</v>
      </c>
      <c r="E440" s="8" t="s">
        <v>28</v>
      </c>
      <c r="F440" s="8">
        <v>45</v>
      </c>
      <c r="G440" s="8">
        <f>45+19+23</f>
        <v>87</v>
      </c>
      <c r="H440" s="28">
        <v>851.62155091255602</v>
      </c>
      <c r="I440" s="28">
        <v>164.86969947384901</v>
      </c>
      <c r="J440" s="28">
        <v>0</v>
      </c>
      <c r="R440"/>
    </row>
    <row r="441" spans="1:18" x14ac:dyDescent="0.25">
      <c r="A441" s="8" t="str">
        <f>A440</f>
        <v>BN</v>
      </c>
      <c r="B441" s="8">
        <v>2</v>
      </c>
      <c r="C441" s="8">
        <f>C440</f>
        <v>5.5</v>
      </c>
      <c r="D441" s="8">
        <f>D440</f>
        <v>2.75</v>
      </c>
      <c r="E441" s="8" t="str">
        <f>E440</f>
        <v>corridor</v>
      </c>
      <c r="F441" s="8">
        <f>F440</f>
        <v>45</v>
      </c>
      <c r="G441" s="8">
        <f>G440</f>
        <v>87</v>
      </c>
      <c r="H441" s="28">
        <v>851.62155091255602</v>
      </c>
      <c r="I441" s="28">
        <v>164.86969947384901</v>
      </c>
      <c r="J441" s="28">
        <v>14.739583333000001</v>
      </c>
      <c r="R441"/>
    </row>
    <row r="442" spans="1:18" x14ac:dyDescent="0.25">
      <c r="A442" s="8" t="str">
        <f t="shared" ref="A442:A444" si="347">A441</f>
        <v>BN</v>
      </c>
      <c r="B442" s="8">
        <v>3</v>
      </c>
      <c r="C442" s="8">
        <f t="shared" ref="C442:G442" si="348">C441</f>
        <v>5.5</v>
      </c>
      <c r="D442" s="8">
        <f t="shared" si="348"/>
        <v>2.75</v>
      </c>
      <c r="E442" s="8" t="str">
        <f t="shared" si="348"/>
        <v>corridor</v>
      </c>
      <c r="F442" s="8">
        <f t="shared" si="348"/>
        <v>45</v>
      </c>
      <c r="G442" s="8">
        <f t="shared" si="348"/>
        <v>87</v>
      </c>
      <c r="H442" s="28">
        <v>851.62155091255602</v>
      </c>
      <c r="I442" s="28">
        <v>164.86969947384901</v>
      </c>
      <c r="J442" s="27">
        <v>25.395833329999999</v>
      </c>
      <c r="R442"/>
    </row>
    <row r="443" spans="1:18" x14ac:dyDescent="0.25">
      <c r="A443" s="8" t="str">
        <f t="shared" si="347"/>
        <v>BN</v>
      </c>
      <c r="B443" s="19">
        <v>4</v>
      </c>
      <c r="C443" s="8">
        <f t="shared" ref="C443:G443" si="349">C442</f>
        <v>5.5</v>
      </c>
      <c r="D443" s="8">
        <f t="shared" si="349"/>
        <v>2.75</v>
      </c>
      <c r="E443" s="8" t="str">
        <f t="shared" si="349"/>
        <v>corridor</v>
      </c>
      <c r="F443" s="8">
        <f t="shared" si="349"/>
        <v>45</v>
      </c>
      <c r="G443" s="8">
        <f t="shared" si="349"/>
        <v>87</v>
      </c>
      <c r="H443" s="28">
        <v>851.62155091255602</v>
      </c>
      <c r="I443" s="28">
        <v>164.86969947384901</v>
      </c>
      <c r="J443" s="28">
        <v>36.052083332999999</v>
      </c>
    </row>
    <row r="444" spans="1:18" x14ac:dyDescent="0.25">
      <c r="A444" s="8" t="str">
        <f t="shared" si="347"/>
        <v>BN</v>
      </c>
      <c r="B444" s="19">
        <v>5</v>
      </c>
      <c r="C444" s="8">
        <f t="shared" ref="C444" si="350">C443</f>
        <v>5.5</v>
      </c>
      <c r="D444" s="8">
        <v>2</v>
      </c>
      <c r="E444" s="8" t="s">
        <v>10</v>
      </c>
      <c r="F444" s="8">
        <f t="shared" ref="F444:G444" si="351">F443</f>
        <v>45</v>
      </c>
      <c r="G444" s="8">
        <f t="shared" si="351"/>
        <v>87</v>
      </c>
      <c r="H444" s="28">
        <v>851.62155091255602</v>
      </c>
      <c r="I444" s="28">
        <v>164.86969947384901</v>
      </c>
      <c r="J444" s="28">
        <v>46.708333332999999</v>
      </c>
      <c r="R444"/>
    </row>
    <row r="445" spans="1:18" x14ac:dyDescent="0.25">
      <c r="R445"/>
    </row>
    <row r="446" spans="1:18" x14ac:dyDescent="0.25">
      <c r="A446" s="8" t="s">
        <v>82</v>
      </c>
      <c r="B446" s="8">
        <v>1</v>
      </c>
      <c r="C446" s="8">
        <f>11/2</f>
        <v>5.5</v>
      </c>
      <c r="D446" s="8">
        <f>5.5/2</f>
        <v>2.75</v>
      </c>
      <c r="E446" s="8" t="s">
        <v>28</v>
      </c>
      <c r="F446" s="8">
        <v>19</v>
      </c>
      <c r="G446" s="8">
        <f>45+19+23</f>
        <v>87</v>
      </c>
      <c r="J446" s="28">
        <v>0</v>
      </c>
      <c r="R446"/>
    </row>
    <row r="447" spans="1:18" x14ac:dyDescent="0.25">
      <c r="A447" s="8" t="str">
        <f>A446</f>
        <v>BO</v>
      </c>
      <c r="B447" s="8">
        <v>2</v>
      </c>
      <c r="C447" s="8">
        <f>C446</f>
        <v>5.5</v>
      </c>
      <c r="D447" s="8">
        <f>D446</f>
        <v>2.75</v>
      </c>
      <c r="E447" s="8" t="str">
        <f>E446</f>
        <v>corridor</v>
      </c>
      <c r="F447" s="8">
        <f>F446</f>
        <v>19</v>
      </c>
      <c r="G447" s="8">
        <f>G446</f>
        <v>87</v>
      </c>
      <c r="J447" s="28">
        <v>14.739583333000001</v>
      </c>
      <c r="R447"/>
    </row>
    <row r="448" spans="1:18" x14ac:dyDescent="0.25">
      <c r="A448" s="8" t="str">
        <f t="shared" ref="A448:A450" si="352">A447</f>
        <v>BO</v>
      </c>
      <c r="B448" s="8">
        <v>3</v>
      </c>
      <c r="C448" s="8">
        <f t="shared" ref="C448:G448" si="353">C447</f>
        <v>5.5</v>
      </c>
      <c r="D448" s="8">
        <f t="shared" si="353"/>
        <v>2.75</v>
      </c>
      <c r="E448" s="8" t="str">
        <f t="shared" si="353"/>
        <v>corridor</v>
      </c>
      <c r="F448" s="8">
        <f t="shared" si="353"/>
        <v>19</v>
      </c>
      <c r="G448" s="8">
        <f t="shared" si="353"/>
        <v>87</v>
      </c>
      <c r="J448" s="27">
        <v>25.395833329999999</v>
      </c>
      <c r="R448"/>
    </row>
    <row r="449" spans="1:18" x14ac:dyDescent="0.25">
      <c r="A449" s="8" t="str">
        <f t="shared" si="352"/>
        <v>BO</v>
      </c>
      <c r="B449" s="19">
        <v>4</v>
      </c>
      <c r="C449" s="8">
        <f t="shared" ref="C449:G449" si="354">C448</f>
        <v>5.5</v>
      </c>
      <c r="D449" s="8">
        <f t="shared" si="354"/>
        <v>2.75</v>
      </c>
      <c r="E449" s="8" t="str">
        <f t="shared" si="354"/>
        <v>corridor</v>
      </c>
      <c r="F449" s="8">
        <f t="shared" si="354"/>
        <v>19</v>
      </c>
      <c r="G449" s="8">
        <f t="shared" si="354"/>
        <v>87</v>
      </c>
      <c r="J449" s="28">
        <v>36.052083332999999</v>
      </c>
    </row>
    <row r="450" spans="1:18" x14ac:dyDescent="0.25">
      <c r="A450" s="8" t="str">
        <f t="shared" si="352"/>
        <v>BO</v>
      </c>
      <c r="B450" s="19">
        <v>5</v>
      </c>
      <c r="C450" s="8">
        <f t="shared" ref="C450" si="355">C449</f>
        <v>5.5</v>
      </c>
      <c r="D450" s="8">
        <v>10</v>
      </c>
      <c r="E450" s="8" t="s">
        <v>10</v>
      </c>
      <c r="F450" s="8">
        <f t="shared" ref="F450:G450" si="356">F449</f>
        <v>19</v>
      </c>
      <c r="G450" s="8">
        <f t="shared" si="356"/>
        <v>87</v>
      </c>
      <c r="J450" s="28">
        <v>46.708333332999999</v>
      </c>
      <c r="R450"/>
    </row>
    <row r="451" spans="1:18" x14ac:dyDescent="0.25">
      <c r="R451"/>
    </row>
    <row r="452" spans="1:18" x14ac:dyDescent="0.25">
      <c r="A452" s="8" t="s">
        <v>83</v>
      </c>
      <c r="B452" s="8">
        <v>1</v>
      </c>
      <c r="C452" s="8">
        <f>11/2</f>
        <v>5.5</v>
      </c>
      <c r="D452" s="8">
        <v>2</v>
      </c>
      <c r="E452" s="8" t="s">
        <v>11</v>
      </c>
      <c r="F452" s="8">
        <v>23</v>
      </c>
      <c r="G452" s="8">
        <f>45+19+23</f>
        <v>87</v>
      </c>
      <c r="J452" s="28">
        <v>0</v>
      </c>
      <c r="R452"/>
    </row>
    <row r="453" spans="1:18" x14ac:dyDescent="0.25">
      <c r="A453" s="8" t="str">
        <f>A452</f>
        <v>BP</v>
      </c>
      <c r="B453" s="8">
        <v>2</v>
      </c>
      <c r="C453" s="8">
        <f>C452</f>
        <v>5.5</v>
      </c>
      <c r="D453" s="8">
        <f>D452</f>
        <v>2</v>
      </c>
      <c r="E453" s="8" t="str">
        <f>E452</f>
        <v>unit</v>
      </c>
      <c r="F453" s="8">
        <f>F452</f>
        <v>23</v>
      </c>
      <c r="G453" s="8">
        <f>G452</f>
        <v>87</v>
      </c>
      <c r="J453" s="28">
        <v>14.739583333000001</v>
      </c>
      <c r="R453"/>
    </row>
    <row r="454" spans="1:18" x14ac:dyDescent="0.25">
      <c r="A454" s="8" t="str">
        <f t="shared" ref="A454:A456" si="357">A453</f>
        <v>BP</v>
      </c>
      <c r="B454" s="8">
        <v>3</v>
      </c>
      <c r="C454" s="8">
        <f t="shared" ref="C454:G454" si="358">C453</f>
        <v>5.5</v>
      </c>
      <c r="D454" s="8">
        <f t="shared" si="358"/>
        <v>2</v>
      </c>
      <c r="E454" s="8" t="str">
        <f t="shared" si="358"/>
        <v>unit</v>
      </c>
      <c r="F454" s="8">
        <f t="shared" si="358"/>
        <v>23</v>
      </c>
      <c r="G454" s="8">
        <f t="shared" si="358"/>
        <v>87</v>
      </c>
      <c r="J454" s="27">
        <v>25.395833329999999</v>
      </c>
      <c r="R454"/>
    </row>
    <row r="455" spans="1:18" x14ac:dyDescent="0.25">
      <c r="A455" s="8" t="str">
        <f t="shared" si="357"/>
        <v>BP</v>
      </c>
      <c r="B455" s="19">
        <v>4</v>
      </c>
      <c r="C455" s="8">
        <f t="shared" ref="C455:G455" si="359">C454</f>
        <v>5.5</v>
      </c>
      <c r="D455" s="8">
        <f t="shared" si="359"/>
        <v>2</v>
      </c>
      <c r="E455" s="8" t="str">
        <f t="shared" si="359"/>
        <v>unit</v>
      </c>
      <c r="F455" s="8">
        <f t="shared" si="359"/>
        <v>23</v>
      </c>
      <c r="G455" s="8">
        <f t="shared" si="359"/>
        <v>87</v>
      </c>
      <c r="J455" s="28">
        <v>36.052083332999999</v>
      </c>
    </row>
    <row r="456" spans="1:18" x14ac:dyDescent="0.25">
      <c r="A456" s="8" t="str">
        <f t="shared" si="357"/>
        <v>BP</v>
      </c>
      <c r="B456" s="19">
        <v>5</v>
      </c>
      <c r="C456" s="8">
        <f t="shared" ref="C456" si="360">C455</f>
        <v>5.5</v>
      </c>
      <c r="D456" s="8">
        <v>2</v>
      </c>
      <c r="E456" s="8" t="s">
        <v>10</v>
      </c>
      <c r="F456" s="8">
        <f t="shared" ref="F456:G456" si="361">F455</f>
        <v>23</v>
      </c>
      <c r="G456" s="8">
        <f t="shared" si="361"/>
        <v>87</v>
      </c>
      <c r="J456" s="28">
        <v>46.708333332999999</v>
      </c>
      <c r="R456"/>
    </row>
    <row r="457" spans="1:18" x14ac:dyDescent="0.25">
      <c r="R457"/>
    </row>
    <row r="458" spans="1:18" x14ac:dyDescent="0.25">
      <c r="A458" s="8" t="s">
        <v>84</v>
      </c>
      <c r="B458" s="8">
        <v>1</v>
      </c>
      <c r="C458" s="8">
        <f>19/2</f>
        <v>9.5</v>
      </c>
      <c r="D458" s="8">
        <f>5.5/2</f>
        <v>2.75</v>
      </c>
      <c r="E458" s="8" t="s">
        <v>28</v>
      </c>
      <c r="F458" s="8">
        <v>17.5</v>
      </c>
      <c r="G458" s="8">
        <f>17.5+16.5+22.5+11</f>
        <v>67.5</v>
      </c>
      <c r="H458" s="28">
        <v>828.17366001510902</v>
      </c>
      <c r="I458" s="28">
        <v>158.87626237564001</v>
      </c>
      <c r="J458" s="28">
        <v>0</v>
      </c>
      <c r="R458"/>
    </row>
    <row r="459" spans="1:18" x14ac:dyDescent="0.25">
      <c r="A459" s="8" t="str">
        <f>A458</f>
        <v>BQ</v>
      </c>
      <c r="B459" s="8">
        <v>2</v>
      </c>
      <c r="C459" s="8">
        <f>C458</f>
        <v>9.5</v>
      </c>
      <c r="D459" s="8">
        <f>D458</f>
        <v>2.75</v>
      </c>
      <c r="E459" s="8" t="str">
        <f>E458</f>
        <v>corridor</v>
      </c>
      <c r="F459" s="8">
        <f>F458</f>
        <v>17.5</v>
      </c>
      <c r="G459" s="8">
        <f>G458</f>
        <v>67.5</v>
      </c>
      <c r="H459" s="28">
        <v>828.17366001510902</v>
      </c>
      <c r="I459" s="28">
        <v>158.87626237564001</v>
      </c>
      <c r="J459" s="28">
        <v>14.739583333000001</v>
      </c>
      <c r="R459"/>
    </row>
    <row r="460" spans="1:18" x14ac:dyDescent="0.25">
      <c r="A460" s="8" t="str">
        <f t="shared" ref="A460:A462" si="362">A459</f>
        <v>BQ</v>
      </c>
      <c r="B460" s="8">
        <v>3</v>
      </c>
      <c r="C460" s="8">
        <f t="shared" ref="C460:G460" si="363">C459</f>
        <v>9.5</v>
      </c>
      <c r="D460" s="8">
        <f t="shared" si="363"/>
        <v>2.75</v>
      </c>
      <c r="E460" s="8" t="str">
        <f t="shared" si="363"/>
        <v>corridor</v>
      </c>
      <c r="F460" s="8">
        <f t="shared" si="363"/>
        <v>17.5</v>
      </c>
      <c r="G460" s="8">
        <f t="shared" si="363"/>
        <v>67.5</v>
      </c>
      <c r="H460" s="28">
        <v>828.17366001510902</v>
      </c>
      <c r="I460" s="28">
        <v>158.87626237564001</v>
      </c>
      <c r="J460" s="27">
        <v>25.395833329999999</v>
      </c>
      <c r="R460"/>
    </row>
    <row r="461" spans="1:18" x14ac:dyDescent="0.25">
      <c r="A461" s="8" t="str">
        <f t="shared" si="362"/>
        <v>BQ</v>
      </c>
      <c r="B461" s="19">
        <v>4</v>
      </c>
      <c r="C461" s="8">
        <f t="shared" ref="C461:G461" si="364">C460</f>
        <v>9.5</v>
      </c>
      <c r="D461" s="8">
        <f t="shared" si="364"/>
        <v>2.75</v>
      </c>
      <c r="E461" s="8" t="str">
        <f t="shared" si="364"/>
        <v>corridor</v>
      </c>
      <c r="F461" s="8">
        <f t="shared" si="364"/>
        <v>17.5</v>
      </c>
      <c r="G461" s="8">
        <f t="shared" si="364"/>
        <v>67.5</v>
      </c>
      <c r="H461" s="28">
        <v>828.17366001510902</v>
      </c>
      <c r="I461" s="28">
        <v>158.87626237564001</v>
      </c>
      <c r="J461" s="28">
        <v>36.052083332999999</v>
      </c>
    </row>
    <row r="462" spans="1:18" x14ac:dyDescent="0.25">
      <c r="A462" s="8" t="str">
        <f t="shared" si="362"/>
        <v>BQ</v>
      </c>
      <c r="B462" s="19">
        <v>5</v>
      </c>
      <c r="C462" s="8">
        <f t="shared" ref="C462" si="365">C461</f>
        <v>9.5</v>
      </c>
      <c r="D462" s="8">
        <v>15</v>
      </c>
      <c r="E462" s="8" t="s">
        <v>10</v>
      </c>
      <c r="F462" s="8">
        <f t="shared" ref="F462:G462" si="366">F461</f>
        <v>17.5</v>
      </c>
      <c r="G462" s="8">
        <f t="shared" si="366"/>
        <v>67.5</v>
      </c>
      <c r="H462" s="28">
        <v>828.17366001510902</v>
      </c>
      <c r="I462" s="28">
        <v>158.87626237564001</v>
      </c>
      <c r="J462" s="28">
        <v>46.708333332999999</v>
      </c>
      <c r="R462"/>
    </row>
    <row r="463" spans="1:18" x14ac:dyDescent="0.25">
      <c r="A463" s="8"/>
      <c r="B463" s="19"/>
      <c r="C463" s="8"/>
      <c r="D463" s="8"/>
      <c r="E463" s="8"/>
      <c r="F463" s="8"/>
      <c r="G463" s="8"/>
      <c r="R463"/>
    </row>
    <row r="464" spans="1:18" x14ac:dyDescent="0.25">
      <c r="A464" s="8" t="s">
        <v>159</v>
      </c>
      <c r="B464" s="8">
        <v>1</v>
      </c>
      <c r="C464" s="8">
        <f>19/2</f>
        <v>9.5</v>
      </c>
      <c r="D464" s="8">
        <f>5.5/2</f>
        <v>2.75</v>
      </c>
      <c r="E464" s="8" t="s">
        <v>28</v>
      </c>
      <c r="F464" s="8">
        <v>11</v>
      </c>
      <c r="G464" s="8">
        <f>17.5+16.5+22.5+11</f>
        <v>67.5</v>
      </c>
      <c r="H464" s="28">
        <v>807.67366001510902</v>
      </c>
      <c r="I464" s="28">
        <v>158.87626237564101</v>
      </c>
      <c r="J464" s="28">
        <v>0</v>
      </c>
      <c r="R464"/>
    </row>
    <row r="465" spans="1:18" x14ac:dyDescent="0.25">
      <c r="A465" s="8" t="str">
        <f>A464</f>
        <v>BQ1</v>
      </c>
      <c r="B465" s="8">
        <v>2</v>
      </c>
      <c r="C465" s="8">
        <f>C464</f>
        <v>9.5</v>
      </c>
      <c r="D465" s="8">
        <f>D464</f>
        <v>2.75</v>
      </c>
      <c r="E465" s="8" t="str">
        <f>E464</f>
        <v>corridor</v>
      </c>
      <c r="F465" s="8">
        <f>F464</f>
        <v>11</v>
      </c>
      <c r="G465" s="8">
        <f>G464</f>
        <v>67.5</v>
      </c>
      <c r="H465" s="28">
        <v>807.67366001510902</v>
      </c>
      <c r="I465" s="28">
        <v>158.87626237564101</v>
      </c>
      <c r="J465" s="28">
        <v>14.739583333000001</v>
      </c>
      <c r="R465"/>
    </row>
    <row r="466" spans="1:18" x14ac:dyDescent="0.25">
      <c r="A466" s="8" t="str">
        <f t="shared" ref="A466:A468" si="367">A465</f>
        <v>BQ1</v>
      </c>
      <c r="B466" s="8">
        <v>3</v>
      </c>
      <c r="C466" s="8">
        <f t="shared" ref="C466:G466" si="368">C465</f>
        <v>9.5</v>
      </c>
      <c r="D466" s="8">
        <f t="shared" si="368"/>
        <v>2.75</v>
      </c>
      <c r="E466" s="8" t="str">
        <f t="shared" si="368"/>
        <v>corridor</v>
      </c>
      <c r="F466" s="8">
        <f t="shared" si="368"/>
        <v>11</v>
      </c>
      <c r="G466" s="8">
        <f t="shared" si="368"/>
        <v>67.5</v>
      </c>
      <c r="H466" s="28">
        <v>807.67366001510902</v>
      </c>
      <c r="I466" s="28">
        <v>158.87626237564101</v>
      </c>
      <c r="J466" s="27">
        <v>25.395833329999999</v>
      </c>
      <c r="R466"/>
    </row>
    <row r="467" spans="1:18" x14ac:dyDescent="0.25">
      <c r="A467" s="8" t="str">
        <f t="shared" si="367"/>
        <v>BQ1</v>
      </c>
      <c r="B467" s="19">
        <v>4</v>
      </c>
      <c r="C467" s="8">
        <f t="shared" ref="C467:G468" si="369">C466</f>
        <v>9.5</v>
      </c>
      <c r="D467" s="8">
        <f t="shared" si="369"/>
        <v>2.75</v>
      </c>
      <c r="E467" s="8" t="str">
        <f t="shared" si="369"/>
        <v>corridor</v>
      </c>
      <c r="F467" s="8">
        <f t="shared" si="369"/>
        <v>11</v>
      </c>
      <c r="G467" s="8">
        <f t="shared" si="369"/>
        <v>67.5</v>
      </c>
      <c r="H467" s="28">
        <v>807.67366001510902</v>
      </c>
      <c r="I467" s="28">
        <v>158.87626237564101</v>
      </c>
      <c r="J467" s="28">
        <v>36.052083332999999</v>
      </c>
    </row>
    <row r="468" spans="1:18" x14ac:dyDescent="0.25">
      <c r="A468" s="8" t="str">
        <f t="shared" si="367"/>
        <v>BQ1</v>
      </c>
      <c r="B468" s="19">
        <v>5</v>
      </c>
      <c r="C468" s="8">
        <f t="shared" si="369"/>
        <v>9.5</v>
      </c>
      <c r="D468" s="8">
        <v>2</v>
      </c>
      <c r="E468" s="8" t="s">
        <v>10</v>
      </c>
      <c r="F468" s="8">
        <f t="shared" ref="F468:G468" si="370">F467</f>
        <v>11</v>
      </c>
      <c r="G468" s="8">
        <f t="shared" si="370"/>
        <v>67.5</v>
      </c>
      <c r="H468" s="28">
        <v>807.67366001510902</v>
      </c>
      <c r="I468" s="28">
        <v>158.87626237564101</v>
      </c>
      <c r="J468" s="28">
        <v>46.708333332999999</v>
      </c>
      <c r="R468"/>
    </row>
    <row r="469" spans="1:18" x14ac:dyDescent="0.25">
      <c r="R469"/>
    </row>
    <row r="470" spans="1:18" x14ac:dyDescent="0.25">
      <c r="A470" s="8" t="s">
        <v>85</v>
      </c>
      <c r="B470" s="8">
        <v>1</v>
      </c>
      <c r="C470" s="8">
        <f>19/2</f>
        <v>9.5</v>
      </c>
      <c r="D470" s="8">
        <f>5.5/2</f>
        <v>2.75</v>
      </c>
      <c r="E470" s="8" t="s">
        <v>28</v>
      </c>
      <c r="F470" s="8">
        <v>16.5</v>
      </c>
      <c r="G470" s="8">
        <f>17.5+16.5+22.5+11</f>
        <v>67.5</v>
      </c>
      <c r="H470" s="28">
        <v>847.65282668177599</v>
      </c>
      <c r="I470" s="28">
        <v>158.87626237564001</v>
      </c>
      <c r="J470" s="28">
        <v>0</v>
      </c>
      <c r="R470"/>
    </row>
    <row r="471" spans="1:18" x14ac:dyDescent="0.25">
      <c r="A471" s="8" t="str">
        <f>A470</f>
        <v>BR</v>
      </c>
      <c r="B471" s="8">
        <v>2</v>
      </c>
      <c r="C471" s="8">
        <f>C470</f>
        <v>9.5</v>
      </c>
      <c r="D471" s="8">
        <f>D470</f>
        <v>2.75</v>
      </c>
      <c r="E471" s="8" t="str">
        <f>E470</f>
        <v>corridor</v>
      </c>
      <c r="F471" s="8">
        <f>F470</f>
        <v>16.5</v>
      </c>
      <c r="G471" s="8">
        <f>G470</f>
        <v>67.5</v>
      </c>
      <c r="H471" s="28">
        <v>847.65282668177599</v>
      </c>
      <c r="I471" s="28">
        <v>158.87626237564001</v>
      </c>
      <c r="J471" s="28">
        <v>14.739583333000001</v>
      </c>
      <c r="R471"/>
    </row>
    <row r="472" spans="1:18" x14ac:dyDescent="0.25">
      <c r="A472" s="8" t="str">
        <f t="shared" ref="A472:A474" si="371">A471</f>
        <v>BR</v>
      </c>
      <c r="B472" s="8">
        <v>3</v>
      </c>
      <c r="C472" s="8">
        <f t="shared" ref="C472:G472" si="372">C471</f>
        <v>9.5</v>
      </c>
      <c r="D472" s="8">
        <f t="shared" si="372"/>
        <v>2.75</v>
      </c>
      <c r="E472" s="8" t="str">
        <f t="shared" si="372"/>
        <v>corridor</v>
      </c>
      <c r="F472" s="8">
        <f t="shared" si="372"/>
        <v>16.5</v>
      </c>
      <c r="G472" s="8">
        <f t="shared" si="372"/>
        <v>67.5</v>
      </c>
      <c r="H472" s="28">
        <v>847.65282668177599</v>
      </c>
      <c r="I472" s="28">
        <v>158.87626237564001</v>
      </c>
      <c r="J472" s="27">
        <v>25.395833329999999</v>
      </c>
      <c r="R472"/>
    </row>
    <row r="473" spans="1:18" x14ac:dyDescent="0.25">
      <c r="A473" s="8" t="str">
        <f t="shared" si="371"/>
        <v>BR</v>
      </c>
      <c r="B473" s="19">
        <v>4</v>
      </c>
      <c r="C473" s="8">
        <f t="shared" ref="C473:G473" si="373">C472</f>
        <v>9.5</v>
      </c>
      <c r="D473" s="8">
        <f t="shared" si="373"/>
        <v>2.75</v>
      </c>
      <c r="E473" s="8" t="str">
        <f t="shared" si="373"/>
        <v>corridor</v>
      </c>
      <c r="F473" s="8">
        <f t="shared" si="373"/>
        <v>16.5</v>
      </c>
      <c r="G473" s="8">
        <f t="shared" si="373"/>
        <v>67.5</v>
      </c>
      <c r="H473" s="28">
        <v>847.65282668177599</v>
      </c>
      <c r="I473" s="28">
        <v>158.87626237564001</v>
      </c>
      <c r="J473" s="28">
        <v>36.052083332999999</v>
      </c>
    </row>
    <row r="474" spans="1:18" x14ac:dyDescent="0.25">
      <c r="A474" s="8" t="str">
        <f t="shared" si="371"/>
        <v>BR</v>
      </c>
      <c r="B474" s="19">
        <v>5</v>
      </c>
      <c r="C474" s="8">
        <f t="shared" ref="C474" si="374">C473</f>
        <v>9.5</v>
      </c>
      <c r="D474" s="8">
        <v>2</v>
      </c>
      <c r="E474" s="8" t="s">
        <v>10</v>
      </c>
      <c r="F474" s="8">
        <f t="shared" ref="F474:G474" si="375">F473</f>
        <v>16.5</v>
      </c>
      <c r="G474" s="8">
        <f t="shared" si="375"/>
        <v>67.5</v>
      </c>
      <c r="H474" s="28">
        <v>847.65282668177599</v>
      </c>
      <c r="I474" s="28">
        <v>158.87626237564001</v>
      </c>
      <c r="J474" s="28">
        <v>46.708333332999999</v>
      </c>
      <c r="R474"/>
    </row>
    <row r="475" spans="1:18" x14ac:dyDescent="0.25">
      <c r="R475"/>
    </row>
    <row r="476" spans="1:18" x14ac:dyDescent="0.25">
      <c r="A476" s="8" t="s">
        <v>86</v>
      </c>
      <c r="B476" s="8">
        <v>1</v>
      </c>
      <c r="C476" s="8">
        <f>19/2</f>
        <v>9.5</v>
      </c>
      <c r="D476" s="8">
        <f>5.5/2</f>
        <v>2.75</v>
      </c>
      <c r="E476" s="8" t="s">
        <v>28</v>
      </c>
      <c r="F476" s="8">
        <v>22.5</v>
      </c>
      <c r="G476" s="8">
        <f>17.5+16.5+22.5+11</f>
        <v>67.5</v>
      </c>
      <c r="H476" s="28">
        <v>878.42366001510902</v>
      </c>
      <c r="I476" s="28">
        <v>158.87626237564001</v>
      </c>
      <c r="J476" s="28">
        <v>0</v>
      </c>
      <c r="R476"/>
    </row>
    <row r="477" spans="1:18" x14ac:dyDescent="0.25">
      <c r="A477" s="8" t="str">
        <f>A476</f>
        <v>BS</v>
      </c>
      <c r="B477" s="8">
        <v>2</v>
      </c>
      <c r="C477" s="8">
        <f>C476</f>
        <v>9.5</v>
      </c>
      <c r="D477" s="8">
        <f>D476</f>
        <v>2.75</v>
      </c>
      <c r="E477" s="8" t="str">
        <f>E476</f>
        <v>corridor</v>
      </c>
      <c r="F477" s="8">
        <f>F476</f>
        <v>22.5</v>
      </c>
      <c r="G477" s="8">
        <f>G476</f>
        <v>67.5</v>
      </c>
      <c r="H477" s="28">
        <v>878.42366001510902</v>
      </c>
      <c r="I477" s="28">
        <v>158.87626237564001</v>
      </c>
      <c r="J477" s="28">
        <v>14.739583333000001</v>
      </c>
      <c r="R477"/>
    </row>
    <row r="478" spans="1:18" x14ac:dyDescent="0.25">
      <c r="A478" s="8" t="str">
        <f t="shared" ref="A478:A480" si="376">A477</f>
        <v>BS</v>
      </c>
      <c r="B478" s="8">
        <v>3</v>
      </c>
      <c r="C478" s="8">
        <f t="shared" ref="C478:G478" si="377">C477</f>
        <v>9.5</v>
      </c>
      <c r="D478" s="8">
        <f t="shared" si="377"/>
        <v>2.75</v>
      </c>
      <c r="E478" s="8" t="str">
        <f t="shared" si="377"/>
        <v>corridor</v>
      </c>
      <c r="F478" s="8">
        <f t="shared" si="377"/>
        <v>22.5</v>
      </c>
      <c r="G478" s="8">
        <f t="shared" si="377"/>
        <v>67.5</v>
      </c>
      <c r="H478" s="28">
        <v>878.42366001510902</v>
      </c>
      <c r="I478" s="28">
        <v>158.87626237564001</v>
      </c>
      <c r="J478" s="27">
        <v>25.395833329999999</v>
      </c>
      <c r="R478"/>
    </row>
    <row r="479" spans="1:18" x14ac:dyDescent="0.25">
      <c r="A479" s="8" t="str">
        <f t="shared" si="376"/>
        <v>BS</v>
      </c>
      <c r="B479" s="19">
        <v>4</v>
      </c>
      <c r="C479" s="8">
        <f t="shared" ref="C479:G479" si="378">C478</f>
        <v>9.5</v>
      </c>
      <c r="D479" s="8">
        <f t="shared" si="378"/>
        <v>2.75</v>
      </c>
      <c r="E479" s="8" t="str">
        <f t="shared" si="378"/>
        <v>corridor</v>
      </c>
      <c r="F479" s="8">
        <f t="shared" si="378"/>
        <v>22.5</v>
      </c>
      <c r="G479" s="8">
        <f t="shared" si="378"/>
        <v>67.5</v>
      </c>
      <c r="H479" s="28">
        <v>878.42366001510902</v>
      </c>
      <c r="I479" s="28">
        <v>158.87626237564001</v>
      </c>
      <c r="J479" s="28">
        <v>36.052083332999999</v>
      </c>
    </row>
    <row r="480" spans="1:18" x14ac:dyDescent="0.25">
      <c r="A480" s="8" t="str">
        <f t="shared" si="376"/>
        <v>BS</v>
      </c>
      <c r="B480" s="19">
        <v>5</v>
      </c>
      <c r="C480" s="8">
        <f t="shared" ref="C480" si="379">C479</f>
        <v>9.5</v>
      </c>
      <c r="D480" s="8">
        <v>10</v>
      </c>
      <c r="E480" s="8" t="s">
        <v>10</v>
      </c>
      <c r="F480" s="8">
        <f t="shared" ref="F480:G480" si="380">F479</f>
        <v>22.5</v>
      </c>
      <c r="G480" s="8">
        <f t="shared" si="380"/>
        <v>67.5</v>
      </c>
      <c r="H480" s="28">
        <v>878.42366001510902</v>
      </c>
      <c r="I480" s="28">
        <v>158.87626237564001</v>
      </c>
      <c r="J480" s="28">
        <v>46.708333332999999</v>
      </c>
      <c r="R480"/>
    </row>
    <row r="481" spans="1:18" x14ac:dyDescent="0.25">
      <c r="R481"/>
    </row>
    <row r="482" spans="1:18" x14ac:dyDescent="0.25">
      <c r="A482" s="8" t="s">
        <v>87</v>
      </c>
      <c r="B482" s="8">
        <v>1</v>
      </c>
      <c r="C482" s="8">
        <f>12/2</f>
        <v>6</v>
      </c>
      <c r="D482" s="8">
        <f>9/2</f>
        <v>4.5</v>
      </c>
      <c r="E482" s="8" t="s">
        <v>11</v>
      </c>
      <c r="F482" s="8">
        <v>34</v>
      </c>
      <c r="G482" s="8">
        <v>0</v>
      </c>
      <c r="H482" s="28">
        <v>791.01630924007998</v>
      </c>
      <c r="I482" s="28">
        <v>148.38329328849099</v>
      </c>
      <c r="J482" s="28">
        <v>0</v>
      </c>
      <c r="R482"/>
    </row>
    <row r="483" spans="1:18" x14ac:dyDescent="0.25">
      <c r="A483" s="8" t="str">
        <f>A482</f>
        <v>BT</v>
      </c>
      <c r="B483" s="8">
        <v>2</v>
      </c>
      <c r="C483" s="8">
        <f>C482</f>
        <v>6</v>
      </c>
      <c r="D483" s="8">
        <f>D482</f>
        <v>4.5</v>
      </c>
      <c r="E483" s="8" t="str">
        <f>E482</f>
        <v>unit</v>
      </c>
      <c r="F483" s="8">
        <f>F482</f>
        <v>34</v>
      </c>
      <c r="G483" s="8">
        <f>G482</f>
        <v>0</v>
      </c>
      <c r="H483" s="28">
        <v>791.01630924007998</v>
      </c>
      <c r="I483" s="28">
        <v>148.38329328849099</v>
      </c>
      <c r="J483" s="28">
        <v>14.739583333000001</v>
      </c>
      <c r="R483"/>
    </row>
    <row r="484" spans="1:18" x14ac:dyDescent="0.25">
      <c r="A484" s="8" t="str">
        <f t="shared" ref="A484:A486" si="381">A483</f>
        <v>BT</v>
      </c>
      <c r="B484" s="8">
        <v>3</v>
      </c>
      <c r="C484" s="8">
        <f t="shared" ref="C484:G484" si="382">C483</f>
        <v>6</v>
      </c>
      <c r="D484" s="8">
        <f t="shared" si="382"/>
        <v>4.5</v>
      </c>
      <c r="E484" s="8" t="str">
        <f t="shared" si="382"/>
        <v>unit</v>
      </c>
      <c r="F484" s="8">
        <f t="shared" si="382"/>
        <v>34</v>
      </c>
      <c r="G484" s="8">
        <f t="shared" si="382"/>
        <v>0</v>
      </c>
      <c r="H484" s="28">
        <v>791.01630924007998</v>
      </c>
      <c r="I484" s="28">
        <v>148.38329328849099</v>
      </c>
      <c r="J484" s="27">
        <v>25.395833329999999</v>
      </c>
      <c r="R484"/>
    </row>
    <row r="485" spans="1:18" x14ac:dyDescent="0.25">
      <c r="A485" s="8" t="str">
        <f t="shared" si="381"/>
        <v>BT</v>
      </c>
      <c r="B485" s="19">
        <v>4</v>
      </c>
      <c r="C485" s="8">
        <f t="shared" ref="C485:G485" si="383">C484</f>
        <v>6</v>
      </c>
      <c r="D485" s="8">
        <f t="shared" si="383"/>
        <v>4.5</v>
      </c>
      <c r="E485" s="8" t="str">
        <f t="shared" si="383"/>
        <v>unit</v>
      </c>
      <c r="F485" s="8">
        <f t="shared" si="383"/>
        <v>34</v>
      </c>
      <c r="G485" s="8">
        <f t="shared" si="383"/>
        <v>0</v>
      </c>
      <c r="H485" s="28">
        <v>791.01630924007998</v>
      </c>
      <c r="I485" s="28">
        <v>148.38329328849099</v>
      </c>
      <c r="J485" s="28">
        <v>36.052083332999999</v>
      </c>
    </row>
    <row r="486" spans="1:18" x14ac:dyDescent="0.25">
      <c r="A486" s="8" t="str">
        <f t="shared" si="381"/>
        <v>BT</v>
      </c>
      <c r="B486" s="19">
        <v>5</v>
      </c>
      <c r="C486" s="8">
        <f t="shared" ref="C486" si="384">C485</f>
        <v>6</v>
      </c>
      <c r="D486" s="8">
        <v>2</v>
      </c>
      <c r="E486" s="8" t="s">
        <v>10</v>
      </c>
      <c r="F486" s="8">
        <f t="shared" ref="F486:G486" si="385">F485</f>
        <v>34</v>
      </c>
      <c r="G486" s="8">
        <f t="shared" si="385"/>
        <v>0</v>
      </c>
      <c r="H486" s="28">
        <v>791.01630924007998</v>
      </c>
      <c r="I486" s="28">
        <v>148.38329328849099</v>
      </c>
      <c r="J486" s="28">
        <v>46.708333332999999</v>
      </c>
      <c r="R486"/>
    </row>
    <row r="487" spans="1:18" x14ac:dyDescent="0.25">
      <c r="R487"/>
    </row>
    <row r="488" spans="1:18" x14ac:dyDescent="0.25">
      <c r="A488" s="8" t="s">
        <v>88</v>
      </c>
      <c r="B488" s="8">
        <v>1</v>
      </c>
      <c r="C488" s="8">
        <f>25/2</f>
        <v>12.5</v>
      </c>
      <c r="D488" s="8">
        <f>6/2</f>
        <v>3</v>
      </c>
      <c r="E488" s="8" t="s">
        <v>11</v>
      </c>
      <c r="F488" s="8">
        <v>35</v>
      </c>
      <c r="G488" s="8">
        <v>0</v>
      </c>
      <c r="H488" s="28">
        <v>792.01630187042497</v>
      </c>
      <c r="I488" s="28">
        <v>147.38327976883599</v>
      </c>
      <c r="J488" s="28">
        <v>0</v>
      </c>
      <c r="R488"/>
    </row>
    <row r="489" spans="1:18" x14ac:dyDescent="0.25">
      <c r="A489" s="8" t="str">
        <f>A488</f>
        <v>BU</v>
      </c>
      <c r="B489" s="8">
        <v>2</v>
      </c>
      <c r="C489" s="8">
        <f>C488</f>
        <v>12.5</v>
      </c>
      <c r="D489" s="8">
        <f>D488</f>
        <v>3</v>
      </c>
      <c r="E489" s="8" t="str">
        <f>E488</f>
        <v>unit</v>
      </c>
      <c r="F489" s="8">
        <f>F488</f>
        <v>35</v>
      </c>
      <c r="G489" s="8">
        <f>G488</f>
        <v>0</v>
      </c>
      <c r="H489" s="28">
        <v>792.01630187042497</v>
      </c>
      <c r="I489" s="28">
        <v>147.38327976883599</v>
      </c>
      <c r="J489" s="28">
        <v>14.739583333000001</v>
      </c>
      <c r="R489"/>
    </row>
    <row r="490" spans="1:18" x14ac:dyDescent="0.25">
      <c r="A490" s="8" t="str">
        <f t="shared" ref="A490:A492" si="386">A489</f>
        <v>BU</v>
      </c>
      <c r="B490" s="8">
        <v>3</v>
      </c>
      <c r="C490" s="8">
        <f t="shared" ref="C490:G490" si="387">C489</f>
        <v>12.5</v>
      </c>
      <c r="D490" s="8">
        <f t="shared" si="387"/>
        <v>3</v>
      </c>
      <c r="E490" s="8" t="str">
        <f t="shared" si="387"/>
        <v>unit</v>
      </c>
      <c r="F490" s="8">
        <f t="shared" si="387"/>
        <v>35</v>
      </c>
      <c r="G490" s="8">
        <f t="shared" si="387"/>
        <v>0</v>
      </c>
      <c r="H490" s="28">
        <v>792.01630187042497</v>
      </c>
      <c r="I490" s="28">
        <v>147.38327976883599</v>
      </c>
      <c r="J490" s="27">
        <v>25.395833329999999</v>
      </c>
      <c r="R490"/>
    </row>
    <row r="491" spans="1:18" x14ac:dyDescent="0.25">
      <c r="A491" s="8" t="str">
        <f t="shared" si="386"/>
        <v>BU</v>
      </c>
      <c r="B491" s="19">
        <v>4</v>
      </c>
      <c r="C491" s="8">
        <f t="shared" ref="C491:G491" si="388">C490</f>
        <v>12.5</v>
      </c>
      <c r="D491" s="8">
        <f t="shared" si="388"/>
        <v>3</v>
      </c>
      <c r="E491" s="8" t="str">
        <f t="shared" si="388"/>
        <v>unit</v>
      </c>
      <c r="F491" s="8">
        <f t="shared" si="388"/>
        <v>35</v>
      </c>
      <c r="G491" s="8">
        <f t="shared" si="388"/>
        <v>0</v>
      </c>
      <c r="H491" s="28">
        <v>792.01630187042497</v>
      </c>
      <c r="I491" s="28">
        <v>147.38327976883599</v>
      </c>
      <c r="J491" s="28">
        <v>36.052083332999999</v>
      </c>
    </row>
    <row r="492" spans="1:18" x14ac:dyDescent="0.25">
      <c r="A492" s="8" t="str">
        <f t="shared" si="386"/>
        <v>BU</v>
      </c>
      <c r="B492" s="19">
        <v>5</v>
      </c>
      <c r="C492" s="8">
        <f t="shared" ref="C492" si="389">C491</f>
        <v>12.5</v>
      </c>
      <c r="D492" s="8">
        <v>2</v>
      </c>
      <c r="E492" s="8" t="s">
        <v>10</v>
      </c>
      <c r="F492" s="8">
        <f t="shared" ref="F492:G492" si="390">F491</f>
        <v>35</v>
      </c>
      <c r="G492" s="8">
        <f t="shared" si="390"/>
        <v>0</v>
      </c>
      <c r="H492" s="28">
        <v>792.01630187042497</v>
      </c>
      <c r="I492" s="28">
        <v>147.38327976883599</v>
      </c>
      <c r="J492" s="28">
        <v>46.708333332999999</v>
      </c>
      <c r="R492"/>
    </row>
    <row r="493" spans="1:18" x14ac:dyDescent="0.25">
      <c r="R493"/>
    </row>
    <row r="494" spans="1:18" x14ac:dyDescent="0.25">
      <c r="A494" s="8" t="s">
        <v>89</v>
      </c>
      <c r="B494" s="8">
        <v>1</v>
      </c>
      <c r="C494" s="8">
        <f>25/2</f>
        <v>12.5</v>
      </c>
      <c r="D494" s="8">
        <f>10/2</f>
        <v>5</v>
      </c>
      <c r="E494" s="8" t="s">
        <v>11</v>
      </c>
      <c r="F494" s="8">
        <v>17.5</v>
      </c>
      <c r="G494" s="8">
        <v>0</v>
      </c>
      <c r="H494" s="28">
        <v>788.36026812193904</v>
      </c>
      <c r="I494" s="28">
        <v>123.878244853475</v>
      </c>
      <c r="J494" s="28">
        <v>0</v>
      </c>
      <c r="R494"/>
    </row>
    <row r="495" spans="1:18" x14ac:dyDescent="0.25">
      <c r="A495" s="8" t="str">
        <f>A494</f>
        <v>BV</v>
      </c>
      <c r="B495" s="8">
        <v>2</v>
      </c>
      <c r="C495" s="8">
        <f>C494</f>
        <v>12.5</v>
      </c>
      <c r="D495" s="8">
        <f>D494</f>
        <v>5</v>
      </c>
      <c r="E495" s="8" t="str">
        <f>E494</f>
        <v>unit</v>
      </c>
      <c r="F495" s="8">
        <f>F494</f>
        <v>17.5</v>
      </c>
      <c r="G495" s="8">
        <f>G494</f>
        <v>0</v>
      </c>
      <c r="H495" s="28">
        <v>788.36026812193904</v>
      </c>
      <c r="I495" s="28">
        <v>123.878244853475</v>
      </c>
      <c r="J495" s="28">
        <v>14.739583333000001</v>
      </c>
      <c r="R495"/>
    </row>
    <row r="496" spans="1:18" x14ac:dyDescent="0.25">
      <c r="A496" s="8" t="str">
        <f t="shared" ref="A496:A498" si="391">A495</f>
        <v>BV</v>
      </c>
      <c r="B496" s="8">
        <v>3</v>
      </c>
      <c r="C496" s="8">
        <f t="shared" ref="C496:G496" si="392">C495</f>
        <v>12.5</v>
      </c>
      <c r="D496" s="8">
        <f t="shared" si="392"/>
        <v>5</v>
      </c>
      <c r="E496" s="8" t="str">
        <f t="shared" si="392"/>
        <v>unit</v>
      </c>
      <c r="F496" s="8">
        <f t="shared" si="392"/>
        <v>17.5</v>
      </c>
      <c r="G496" s="8">
        <f t="shared" si="392"/>
        <v>0</v>
      </c>
      <c r="H496" s="28">
        <v>788.36026812193904</v>
      </c>
      <c r="I496" s="28">
        <v>123.878244853475</v>
      </c>
      <c r="J496" s="27">
        <v>25.395833329999999</v>
      </c>
      <c r="R496"/>
    </row>
    <row r="497" spans="1:18" x14ac:dyDescent="0.25">
      <c r="A497" s="8" t="str">
        <f t="shared" si="391"/>
        <v>BV</v>
      </c>
      <c r="B497" s="19">
        <v>4</v>
      </c>
      <c r="C497" s="8">
        <f t="shared" ref="C497:G497" si="393">C496</f>
        <v>12.5</v>
      </c>
      <c r="D497" s="8">
        <f t="shared" si="393"/>
        <v>5</v>
      </c>
      <c r="E497" s="8" t="str">
        <f t="shared" si="393"/>
        <v>unit</v>
      </c>
      <c r="F497" s="8">
        <f t="shared" si="393"/>
        <v>17.5</v>
      </c>
      <c r="G497" s="8">
        <f t="shared" si="393"/>
        <v>0</v>
      </c>
      <c r="H497" s="28">
        <v>788.36026812193904</v>
      </c>
      <c r="I497" s="28">
        <v>123.878244853475</v>
      </c>
      <c r="J497" s="28">
        <v>36.052083332999999</v>
      </c>
    </row>
    <row r="498" spans="1:18" x14ac:dyDescent="0.25">
      <c r="A498" s="8" t="str">
        <f t="shared" si="391"/>
        <v>BV</v>
      </c>
      <c r="B498" s="19">
        <v>5</v>
      </c>
      <c r="C498" s="8">
        <f t="shared" ref="C498" si="394">C497</f>
        <v>12.5</v>
      </c>
      <c r="D498" s="8">
        <v>10</v>
      </c>
      <c r="E498" s="8" t="s">
        <v>10</v>
      </c>
      <c r="F498" s="8">
        <f t="shared" ref="F498:G498" si="395">F497</f>
        <v>17.5</v>
      </c>
      <c r="G498" s="8">
        <f t="shared" si="395"/>
        <v>0</v>
      </c>
      <c r="H498" s="28">
        <v>788.36026812193904</v>
      </c>
      <c r="I498" s="28">
        <v>123.878244853475</v>
      </c>
      <c r="J498" s="28">
        <v>46.708333332999999</v>
      </c>
      <c r="R498"/>
    </row>
    <row r="499" spans="1:18" x14ac:dyDescent="0.25">
      <c r="R499"/>
    </row>
    <row r="500" spans="1:18" x14ac:dyDescent="0.25">
      <c r="A500" s="8" t="s">
        <v>90</v>
      </c>
      <c r="B500" s="8">
        <v>1.5</v>
      </c>
      <c r="C500" s="8">
        <f>35</f>
        <v>35</v>
      </c>
      <c r="D500" s="8">
        <v>2</v>
      </c>
      <c r="E500" s="8" t="s">
        <v>11</v>
      </c>
      <c r="F500" s="8">
        <v>34</v>
      </c>
      <c r="G500" s="8">
        <f>34+9.75+14+14+25.75</f>
        <v>97.5</v>
      </c>
      <c r="H500" s="28">
        <v>142.01964405976801</v>
      </c>
      <c r="I500" s="28">
        <v>273.42398051977301</v>
      </c>
      <c r="J500" s="28">
        <v>0</v>
      </c>
      <c r="R500"/>
    </row>
    <row r="501" spans="1:18" x14ac:dyDescent="0.25">
      <c r="A501" s="8" t="str">
        <f>A500</f>
        <v>BW</v>
      </c>
      <c r="B501" s="8">
        <v>2</v>
      </c>
      <c r="C501" s="8">
        <f>C500</f>
        <v>35</v>
      </c>
      <c r="D501" s="8">
        <f>D500</f>
        <v>2</v>
      </c>
      <c r="E501" s="8" t="str">
        <f>E500</f>
        <v>unit</v>
      </c>
      <c r="F501" s="8">
        <f>F500</f>
        <v>34</v>
      </c>
      <c r="G501" s="8">
        <f>G500</f>
        <v>97.5</v>
      </c>
      <c r="H501" s="28">
        <v>142.01964405976801</v>
      </c>
      <c r="I501" s="28">
        <v>273.42398051977301</v>
      </c>
      <c r="J501" s="28">
        <v>14.739583333000001</v>
      </c>
      <c r="R501"/>
    </row>
    <row r="502" spans="1:18" x14ac:dyDescent="0.25">
      <c r="A502" s="8" t="str">
        <f t="shared" ref="A502:A504" si="396">A501</f>
        <v>BW</v>
      </c>
      <c r="B502" s="8">
        <v>3</v>
      </c>
      <c r="C502" s="8">
        <f t="shared" ref="C502:G502" si="397">C501</f>
        <v>35</v>
      </c>
      <c r="D502" s="8">
        <f t="shared" si="397"/>
        <v>2</v>
      </c>
      <c r="E502" s="8" t="str">
        <f t="shared" si="397"/>
        <v>unit</v>
      </c>
      <c r="F502" s="8">
        <f t="shared" si="397"/>
        <v>34</v>
      </c>
      <c r="G502" s="8">
        <f t="shared" si="397"/>
        <v>97.5</v>
      </c>
      <c r="H502" s="28">
        <v>142.01964405976801</v>
      </c>
      <c r="I502" s="28">
        <v>273.42398051977301</v>
      </c>
      <c r="J502" s="27">
        <v>25.395833329999999</v>
      </c>
      <c r="R502"/>
    </row>
    <row r="503" spans="1:18" x14ac:dyDescent="0.25">
      <c r="A503" s="8" t="str">
        <f t="shared" si="396"/>
        <v>BW</v>
      </c>
      <c r="B503" s="19">
        <v>4</v>
      </c>
      <c r="C503" s="8">
        <f t="shared" ref="C503:G503" si="398">C502</f>
        <v>35</v>
      </c>
      <c r="D503" s="8">
        <f t="shared" si="398"/>
        <v>2</v>
      </c>
      <c r="E503" s="8" t="str">
        <f t="shared" si="398"/>
        <v>unit</v>
      </c>
      <c r="F503" s="8">
        <f t="shared" si="398"/>
        <v>34</v>
      </c>
      <c r="G503" s="8">
        <f t="shared" si="398"/>
        <v>97.5</v>
      </c>
      <c r="H503" s="28">
        <v>142.01964405976801</v>
      </c>
      <c r="I503" s="28">
        <v>273.42398051977301</v>
      </c>
      <c r="J503" s="28">
        <v>36.052083332999999</v>
      </c>
    </row>
    <row r="504" spans="1:18" x14ac:dyDescent="0.25">
      <c r="A504" s="8" t="str">
        <f t="shared" si="396"/>
        <v>BW</v>
      </c>
      <c r="B504" s="19">
        <v>5</v>
      </c>
      <c r="C504" s="8">
        <f t="shared" ref="C504" si="399">C503</f>
        <v>35</v>
      </c>
      <c r="D504" s="8">
        <v>15</v>
      </c>
      <c r="E504" s="8" t="s">
        <v>10</v>
      </c>
      <c r="F504" s="8">
        <f t="shared" ref="F504:G504" si="400">F503</f>
        <v>34</v>
      </c>
      <c r="G504" s="8">
        <f t="shared" si="400"/>
        <v>97.5</v>
      </c>
      <c r="H504" s="28">
        <v>142.01964405976801</v>
      </c>
      <c r="I504" s="28">
        <v>273.42398051977301</v>
      </c>
      <c r="J504" s="28">
        <v>46.708333332999999</v>
      </c>
      <c r="R504"/>
    </row>
    <row r="505" spans="1:18" x14ac:dyDescent="0.25">
      <c r="A505" s="8"/>
      <c r="B505" s="19"/>
      <c r="C505" s="8"/>
      <c r="D505" s="8"/>
      <c r="E505" s="8"/>
      <c r="F505" s="8"/>
      <c r="G505" s="8"/>
      <c r="R505"/>
    </row>
    <row r="506" spans="1:18" x14ac:dyDescent="0.25">
      <c r="A506" s="8" t="s">
        <v>160</v>
      </c>
      <c r="B506" s="8">
        <v>1.5</v>
      </c>
      <c r="C506" s="8">
        <f>35</f>
        <v>35</v>
      </c>
      <c r="D506" s="8">
        <v>2</v>
      </c>
      <c r="E506" s="8" t="s">
        <v>11</v>
      </c>
      <c r="F506" s="8">
        <v>25.75</v>
      </c>
      <c r="G506" s="8">
        <f>34+9.75+14+14+25.75</f>
        <v>97.5</v>
      </c>
      <c r="H506" s="28">
        <v>142.81918423483</v>
      </c>
      <c r="I506" s="28">
        <v>273.42398051977301</v>
      </c>
      <c r="J506" s="28">
        <v>0</v>
      </c>
      <c r="R506"/>
    </row>
    <row r="507" spans="1:18" x14ac:dyDescent="0.25">
      <c r="A507" s="8" t="str">
        <f>A506</f>
        <v>BW1</v>
      </c>
      <c r="B507" s="8">
        <v>2</v>
      </c>
      <c r="C507" s="8">
        <f>C506</f>
        <v>35</v>
      </c>
      <c r="D507" s="8">
        <f>D506</f>
        <v>2</v>
      </c>
      <c r="E507" s="8" t="str">
        <f>E506</f>
        <v>unit</v>
      </c>
      <c r="F507" s="8">
        <f>F506</f>
        <v>25.75</v>
      </c>
      <c r="G507" s="8">
        <f>G506</f>
        <v>97.5</v>
      </c>
      <c r="H507" s="28">
        <v>142.81918423483</v>
      </c>
      <c r="I507" s="28">
        <v>273.42398051977301</v>
      </c>
      <c r="J507" s="28">
        <v>14.739583333000001</v>
      </c>
      <c r="R507"/>
    </row>
    <row r="508" spans="1:18" x14ac:dyDescent="0.25">
      <c r="A508" s="8" t="str">
        <f t="shared" ref="A508:A510" si="401">A507</f>
        <v>BW1</v>
      </c>
      <c r="B508" s="8">
        <v>3</v>
      </c>
      <c r="C508" s="8">
        <f t="shared" ref="C508:G508" si="402">C507</f>
        <v>35</v>
      </c>
      <c r="D508" s="8">
        <f t="shared" si="402"/>
        <v>2</v>
      </c>
      <c r="E508" s="8" t="str">
        <f t="shared" si="402"/>
        <v>unit</v>
      </c>
      <c r="F508" s="8">
        <f t="shared" si="402"/>
        <v>25.75</v>
      </c>
      <c r="G508" s="8">
        <f t="shared" si="402"/>
        <v>97.5</v>
      </c>
      <c r="H508" s="28">
        <v>142.81918423483</v>
      </c>
      <c r="I508" s="28">
        <v>273.42398051977301</v>
      </c>
      <c r="J508" s="27">
        <v>25.395833329999999</v>
      </c>
      <c r="R508"/>
    </row>
    <row r="509" spans="1:18" x14ac:dyDescent="0.25">
      <c r="A509" s="8" t="str">
        <f t="shared" si="401"/>
        <v>BW1</v>
      </c>
      <c r="B509" s="19">
        <v>4</v>
      </c>
      <c r="C509" s="8">
        <f t="shared" ref="C509:G510" si="403">C508</f>
        <v>35</v>
      </c>
      <c r="D509" s="8">
        <f t="shared" si="403"/>
        <v>2</v>
      </c>
      <c r="E509" s="8" t="str">
        <f t="shared" si="403"/>
        <v>unit</v>
      </c>
      <c r="F509" s="8">
        <f t="shared" si="403"/>
        <v>25.75</v>
      </c>
      <c r="G509" s="8">
        <f t="shared" si="403"/>
        <v>97.5</v>
      </c>
      <c r="H509" s="28">
        <v>142.81918423483</v>
      </c>
      <c r="I509" s="28">
        <v>273.42398051977301</v>
      </c>
      <c r="J509" s="28">
        <v>36.052083332999999</v>
      </c>
    </row>
    <row r="510" spans="1:18" x14ac:dyDescent="0.25">
      <c r="A510" s="8" t="str">
        <f t="shared" si="401"/>
        <v>BW1</v>
      </c>
      <c r="B510" s="19">
        <v>5</v>
      </c>
      <c r="C510" s="8">
        <f t="shared" si="403"/>
        <v>35</v>
      </c>
      <c r="D510" s="8">
        <v>15</v>
      </c>
      <c r="E510" s="8" t="s">
        <v>10</v>
      </c>
      <c r="F510" s="8">
        <f t="shared" ref="F510:G510" si="404">F509</f>
        <v>25.75</v>
      </c>
      <c r="G510" s="8">
        <f t="shared" si="404"/>
        <v>97.5</v>
      </c>
      <c r="H510" s="28">
        <v>142.81918423483</v>
      </c>
      <c r="I510" s="28">
        <v>273.42398051977301</v>
      </c>
      <c r="J510" s="28">
        <v>46.708333332999999</v>
      </c>
      <c r="R510"/>
    </row>
    <row r="511" spans="1:18" x14ac:dyDescent="0.25">
      <c r="R511"/>
    </row>
    <row r="512" spans="1:18" x14ac:dyDescent="0.25">
      <c r="A512" s="8" t="s">
        <v>91</v>
      </c>
      <c r="B512" s="8">
        <v>1.5</v>
      </c>
      <c r="C512" s="8">
        <f>35</f>
        <v>35</v>
      </c>
      <c r="D512" s="8">
        <f>6.5/2</f>
        <v>3.25</v>
      </c>
      <c r="E512" s="8" t="s">
        <v>28</v>
      </c>
      <c r="F512" s="8">
        <v>9.75</v>
      </c>
      <c r="G512" s="8">
        <f>34+9.75+14+14+25.75</f>
        <v>97.5</v>
      </c>
      <c r="H512" s="28">
        <v>142.47797739310101</v>
      </c>
      <c r="I512" s="28">
        <v>225.723655785185</v>
      </c>
      <c r="J512" s="28">
        <v>0</v>
      </c>
      <c r="R512"/>
    </row>
    <row r="513" spans="1:18" x14ac:dyDescent="0.25">
      <c r="A513" s="8" t="str">
        <f>A512</f>
        <v>BX</v>
      </c>
      <c r="B513" s="8">
        <v>2</v>
      </c>
      <c r="C513" s="8">
        <f>C512</f>
        <v>35</v>
      </c>
      <c r="D513" s="8">
        <f>D512</f>
        <v>3.25</v>
      </c>
      <c r="E513" s="8" t="str">
        <f>E512</f>
        <v>corridor</v>
      </c>
      <c r="F513" s="8">
        <f>F512</f>
        <v>9.75</v>
      </c>
      <c r="G513" s="8">
        <f>G512</f>
        <v>97.5</v>
      </c>
      <c r="H513" s="28">
        <v>142.47797739310101</v>
      </c>
      <c r="I513" s="28">
        <v>225.723655785185</v>
      </c>
      <c r="J513" s="28">
        <v>14.739583333000001</v>
      </c>
      <c r="R513"/>
    </row>
    <row r="514" spans="1:18" x14ac:dyDescent="0.25">
      <c r="A514" s="8" t="str">
        <f t="shared" ref="A514:A516" si="405">A513</f>
        <v>BX</v>
      </c>
      <c r="B514" s="8">
        <v>3</v>
      </c>
      <c r="C514" s="8">
        <f t="shared" ref="C514:G514" si="406">C513</f>
        <v>35</v>
      </c>
      <c r="D514" s="8">
        <f t="shared" si="406"/>
        <v>3.25</v>
      </c>
      <c r="E514" s="8" t="str">
        <f t="shared" si="406"/>
        <v>corridor</v>
      </c>
      <c r="F514" s="8">
        <f t="shared" si="406"/>
        <v>9.75</v>
      </c>
      <c r="G514" s="8">
        <f t="shared" si="406"/>
        <v>97.5</v>
      </c>
      <c r="H514" s="28">
        <v>142.47797739310101</v>
      </c>
      <c r="I514" s="28">
        <v>225.723655785185</v>
      </c>
      <c r="J514" s="27">
        <v>25.395833329999999</v>
      </c>
      <c r="R514"/>
    </row>
    <row r="515" spans="1:18" x14ac:dyDescent="0.25">
      <c r="A515" s="8" t="str">
        <f t="shared" si="405"/>
        <v>BX</v>
      </c>
      <c r="B515" s="19">
        <v>4</v>
      </c>
      <c r="C515" s="8">
        <f t="shared" ref="C515:G515" si="407">C514</f>
        <v>35</v>
      </c>
      <c r="D515" s="8">
        <f t="shared" si="407"/>
        <v>3.25</v>
      </c>
      <c r="E515" s="8" t="str">
        <f t="shared" si="407"/>
        <v>corridor</v>
      </c>
      <c r="F515" s="8">
        <f t="shared" si="407"/>
        <v>9.75</v>
      </c>
      <c r="G515" s="8">
        <f t="shared" si="407"/>
        <v>97.5</v>
      </c>
      <c r="H515" s="28">
        <v>142.47797739310101</v>
      </c>
      <c r="I515" s="28">
        <v>225.723655785185</v>
      </c>
      <c r="J515" s="28">
        <v>36.052083332999999</v>
      </c>
    </row>
    <row r="516" spans="1:18" x14ac:dyDescent="0.25">
      <c r="A516" s="8" t="str">
        <f t="shared" si="405"/>
        <v>BX</v>
      </c>
      <c r="B516" s="19">
        <v>5</v>
      </c>
      <c r="C516" s="8">
        <f t="shared" ref="C516" si="408">C515</f>
        <v>35</v>
      </c>
      <c r="D516" s="8">
        <v>15</v>
      </c>
      <c r="E516" s="8" t="s">
        <v>10</v>
      </c>
      <c r="F516" s="8">
        <f t="shared" ref="F516:G516" si="409">F515</f>
        <v>9.75</v>
      </c>
      <c r="G516" s="8">
        <f t="shared" si="409"/>
        <v>97.5</v>
      </c>
      <c r="H516" s="28">
        <v>142.47797739310101</v>
      </c>
      <c r="I516" s="28">
        <v>225.723655785185</v>
      </c>
      <c r="J516" s="28">
        <v>46.708333332999999</v>
      </c>
      <c r="R516"/>
    </row>
    <row r="517" spans="1:18" x14ac:dyDescent="0.25">
      <c r="R517"/>
    </row>
    <row r="518" spans="1:18" x14ac:dyDescent="0.25">
      <c r="A518" s="8" t="s">
        <v>92</v>
      </c>
      <c r="B518" s="8">
        <v>1.5</v>
      </c>
      <c r="C518" s="8">
        <f>35</f>
        <v>35</v>
      </c>
      <c r="D518" s="8">
        <f>6.5/2</f>
        <v>3.25</v>
      </c>
      <c r="E518" s="8" t="s">
        <v>28</v>
      </c>
      <c r="F518" s="8">
        <v>14</v>
      </c>
      <c r="G518" s="8">
        <f>34+9.75+14+14+25.75</f>
        <v>97.5</v>
      </c>
      <c r="H518" s="28">
        <v>142.47797739310101</v>
      </c>
      <c r="I518" s="28">
        <v>212.89648028234299</v>
      </c>
      <c r="J518" s="28">
        <v>0</v>
      </c>
      <c r="R518"/>
    </row>
    <row r="519" spans="1:18" x14ac:dyDescent="0.25">
      <c r="A519" s="8" t="str">
        <f>A518</f>
        <v>BY</v>
      </c>
      <c r="B519" s="8">
        <v>2</v>
      </c>
      <c r="C519" s="8">
        <f>C518</f>
        <v>35</v>
      </c>
      <c r="D519" s="8">
        <f>D518</f>
        <v>3.25</v>
      </c>
      <c r="E519" s="8" t="str">
        <f>E518</f>
        <v>corridor</v>
      </c>
      <c r="F519" s="8">
        <f>F518</f>
        <v>14</v>
      </c>
      <c r="G519" s="8">
        <f>G518</f>
        <v>97.5</v>
      </c>
      <c r="H519" s="28">
        <v>142.47797739310101</v>
      </c>
      <c r="I519" s="28">
        <v>212.89648028234299</v>
      </c>
      <c r="J519" s="28">
        <v>14.739583333000001</v>
      </c>
      <c r="R519"/>
    </row>
    <row r="520" spans="1:18" x14ac:dyDescent="0.25">
      <c r="A520" s="8" t="str">
        <f t="shared" ref="A520:A522" si="410">A519</f>
        <v>BY</v>
      </c>
      <c r="B520" s="8">
        <v>3</v>
      </c>
      <c r="C520" s="8">
        <f t="shared" ref="C520:G520" si="411">C519</f>
        <v>35</v>
      </c>
      <c r="D520" s="8">
        <f t="shared" si="411"/>
        <v>3.25</v>
      </c>
      <c r="E520" s="8" t="str">
        <f t="shared" si="411"/>
        <v>corridor</v>
      </c>
      <c r="F520" s="8">
        <f t="shared" si="411"/>
        <v>14</v>
      </c>
      <c r="G520" s="8">
        <f t="shared" si="411"/>
        <v>97.5</v>
      </c>
      <c r="H520" s="28">
        <v>142.47797739310101</v>
      </c>
      <c r="I520" s="28">
        <v>212.89648028234299</v>
      </c>
      <c r="J520" s="27">
        <v>25.395833329999999</v>
      </c>
      <c r="R520"/>
    </row>
    <row r="521" spans="1:18" x14ac:dyDescent="0.25">
      <c r="A521" s="8" t="str">
        <f t="shared" si="410"/>
        <v>BY</v>
      </c>
      <c r="B521" s="19">
        <v>4</v>
      </c>
      <c r="C521" s="8">
        <f t="shared" ref="C521:G521" si="412">C520</f>
        <v>35</v>
      </c>
      <c r="D521" s="8">
        <f t="shared" si="412"/>
        <v>3.25</v>
      </c>
      <c r="E521" s="8" t="str">
        <f t="shared" si="412"/>
        <v>corridor</v>
      </c>
      <c r="F521" s="8">
        <f t="shared" si="412"/>
        <v>14</v>
      </c>
      <c r="G521" s="8">
        <f t="shared" si="412"/>
        <v>97.5</v>
      </c>
      <c r="H521" s="28">
        <v>142.47797739310101</v>
      </c>
      <c r="I521" s="28">
        <v>212.89648028234299</v>
      </c>
      <c r="J521" s="28">
        <v>36.052083332999999</v>
      </c>
    </row>
    <row r="522" spans="1:18" x14ac:dyDescent="0.25">
      <c r="A522" s="8" t="str">
        <f t="shared" si="410"/>
        <v>BY</v>
      </c>
      <c r="B522" s="19">
        <v>5</v>
      </c>
      <c r="C522" s="8">
        <f t="shared" ref="C522" si="413">C521</f>
        <v>35</v>
      </c>
      <c r="D522" s="8">
        <v>15</v>
      </c>
      <c r="E522" s="8" t="s">
        <v>10</v>
      </c>
      <c r="F522" s="8">
        <f t="shared" ref="F522:G522" si="414">F521</f>
        <v>14</v>
      </c>
      <c r="G522" s="8">
        <f t="shared" si="414"/>
        <v>97.5</v>
      </c>
      <c r="H522" s="28">
        <v>142.47797739310101</v>
      </c>
      <c r="I522" s="28">
        <v>212.89648028234299</v>
      </c>
      <c r="J522" s="28">
        <v>46.708333332999999</v>
      </c>
      <c r="R522"/>
    </row>
    <row r="523" spans="1:18" x14ac:dyDescent="0.25">
      <c r="R523"/>
    </row>
    <row r="524" spans="1:18" x14ac:dyDescent="0.25">
      <c r="A524" s="8" t="s">
        <v>93</v>
      </c>
      <c r="B524" s="8">
        <v>1.5</v>
      </c>
      <c r="C524" s="8">
        <f>35</f>
        <v>35</v>
      </c>
      <c r="D524" s="8">
        <f>6.5/2</f>
        <v>3.25</v>
      </c>
      <c r="E524" s="8" t="s">
        <v>28</v>
      </c>
      <c r="F524" s="8">
        <v>20</v>
      </c>
      <c r="G524" s="8">
        <f>20+12.75+37+11+16+34</f>
        <v>130.75</v>
      </c>
      <c r="H524" s="28">
        <v>148.47647818664601</v>
      </c>
      <c r="I524" s="28">
        <v>227.06895416745101</v>
      </c>
      <c r="J524" s="28">
        <v>0</v>
      </c>
      <c r="R524"/>
    </row>
    <row r="525" spans="1:18" x14ac:dyDescent="0.25">
      <c r="A525" s="8" t="str">
        <f>A524</f>
        <v>BZ</v>
      </c>
      <c r="B525" s="8">
        <v>2</v>
      </c>
      <c r="C525" s="8">
        <f>C524</f>
        <v>35</v>
      </c>
      <c r="D525" s="8">
        <f>D524</f>
        <v>3.25</v>
      </c>
      <c r="E525" s="8" t="str">
        <f>E524</f>
        <v>corridor</v>
      </c>
      <c r="F525" s="8">
        <f>F524</f>
        <v>20</v>
      </c>
      <c r="G525" s="8">
        <f>G524</f>
        <v>130.75</v>
      </c>
      <c r="H525" s="28">
        <v>148.47647818664601</v>
      </c>
      <c r="I525" s="28">
        <v>227.06895416745101</v>
      </c>
      <c r="J525" s="28">
        <v>14.739583333000001</v>
      </c>
      <c r="R525"/>
    </row>
    <row r="526" spans="1:18" x14ac:dyDescent="0.25">
      <c r="A526" s="8" t="str">
        <f t="shared" ref="A526:A528" si="415">A525</f>
        <v>BZ</v>
      </c>
      <c r="B526" s="8">
        <v>3</v>
      </c>
      <c r="C526" s="8">
        <f t="shared" ref="C526:G526" si="416">C525</f>
        <v>35</v>
      </c>
      <c r="D526" s="8">
        <f t="shared" si="416"/>
        <v>3.25</v>
      </c>
      <c r="E526" s="8" t="str">
        <f t="shared" si="416"/>
        <v>corridor</v>
      </c>
      <c r="F526" s="8">
        <f t="shared" si="416"/>
        <v>20</v>
      </c>
      <c r="G526" s="8">
        <f t="shared" si="416"/>
        <v>130.75</v>
      </c>
      <c r="H526" s="28">
        <v>148.47647818664601</v>
      </c>
      <c r="I526" s="28">
        <v>227.06895416745101</v>
      </c>
      <c r="J526" s="27">
        <v>25.395833329999999</v>
      </c>
      <c r="R526"/>
    </row>
    <row r="527" spans="1:18" x14ac:dyDescent="0.25">
      <c r="A527" s="8" t="str">
        <f t="shared" si="415"/>
        <v>BZ</v>
      </c>
      <c r="B527" s="19">
        <v>4</v>
      </c>
      <c r="C527" s="8">
        <f t="shared" ref="C527:G527" si="417">C526</f>
        <v>35</v>
      </c>
      <c r="D527" s="8">
        <f t="shared" si="417"/>
        <v>3.25</v>
      </c>
      <c r="E527" s="8" t="str">
        <f t="shared" si="417"/>
        <v>corridor</v>
      </c>
      <c r="F527" s="8">
        <f t="shared" si="417"/>
        <v>20</v>
      </c>
      <c r="G527" s="8">
        <f t="shared" si="417"/>
        <v>130.75</v>
      </c>
      <c r="H527" s="28">
        <v>148.47647818664601</v>
      </c>
      <c r="I527" s="28">
        <v>227.06895416745101</v>
      </c>
      <c r="J527" s="28">
        <v>36.052083332999999</v>
      </c>
    </row>
    <row r="528" spans="1:18" x14ac:dyDescent="0.25">
      <c r="A528" s="8" t="str">
        <f t="shared" si="415"/>
        <v>BZ</v>
      </c>
      <c r="B528" s="19">
        <v>5</v>
      </c>
      <c r="C528" s="8">
        <f t="shared" ref="C528" si="418">C527</f>
        <v>35</v>
      </c>
      <c r="D528" s="8">
        <v>15</v>
      </c>
      <c r="E528" s="8" t="s">
        <v>10</v>
      </c>
      <c r="F528" s="8">
        <f t="shared" ref="F528:G528" si="419">F527</f>
        <v>20</v>
      </c>
      <c r="G528" s="8">
        <f t="shared" si="419"/>
        <v>130.75</v>
      </c>
      <c r="H528" s="28">
        <v>148.47647818664601</v>
      </c>
      <c r="I528" s="28">
        <v>227.06895416745101</v>
      </c>
      <c r="J528" s="28">
        <v>46.708333332999999</v>
      </c>
      <c r="R528"/>
    </row>
    <row r="529" spans="1:18" x14ac:dyDescent="0.25">
      <c r="R529"/>
    </row>
    <row r="530" spans="1:18" x14ac:dyDescent="0.25">
      <c r="A530" s="8" t="s">
        <v>94</v>
      </c>
      <c r="B530" s="8">
        <v>1.5</v>
      </c>
      <c r="C530" s="8">
        <f>35</f>
        <v>35</v>
      </c>
      <c r="D530" s="8">
        <f>6.5/2</f>
        <v>3.25</v>
      </c>
      <c r="E530" s="8" t="s">
        <v>28</v>
      </c>
      <c r="F530" s="8">
        <v>12.75</v>
      </c>
      <c r="G530" s="8">
        <f>20+12.75+37+11+16+34</f>
        <v>130.75</v>
      </c>
      <c r="H530" s="28">
        <v>148.47797739310101</v>
      </c>
      <c r="I530" s="28">
        <v>211.16854345485601</v>
      </c>
      <c r="J530" s="28">
        <v>0</v>
      </c>
      <c r="R530"/>
    </row>
    <row r="531" spans="1:18" x14ac:dyDescent="0.25">
      <c r="A531" s="8" t="str">
        <f>A530</f>
        <v>CA</v>
      </c>
      <c r="B531" s="8">
        <v>2</v>
      </c>
      <c r="C531" s="8">
        <f>C530</f>
        <v>35</v>
      </c>
      <c r="D531" s="8">
        <f>D530</f>
        <v>3.25</v>
      </c>
      <c r="E531" s="8" t="str">
        <f>E530</f>
        <v>corridor</v>
      </c>
      <c r="F531" s="8">
        <f>F530</f>
        <v>12.75</v>
      </c>
      <c r="G531" s="8">
        <f>G530</f>
        <v>130.75</v>
      </c>
      <c r="H531" s="28">
        <v>148.47797739310101</v>
      </c>
      <c r="I531" s="28">
        <v>211.16854345485601</v>
      </c>
      <c r="J531" s="28">
        <v>14.739583333000001</v>
      </c>
      <c r="R531"/>
    </row>
    <row r="532" spans="1:18" x14ac:dyDescent="0.25">
      <c r="A532" s="8" t="str">
        <f t="shared" ref="A532:A534" si="420">A531</f>
        <v>CA</v>
      </c>
      <c r="B532" s="8">
        <v>3</v>
      </c>
      <c r="C532" s="8">
        <f t="shared" ref="C532:G532" si="421">C531</f>
        <v>35</v>
      </c>
      <c r="D532" s="8">
        <f t="shared" si="421"/>
        <v>3.25</v>
      </c>
      <c r="E532" s="8" t="str">
        <f t="shared" si="421"/>
        <v>corridor</v>
      </c>
      <c r="F532" s="8">
        <f t="shared" si="421"/>
        <v>12.75</v>
      </c>
      <c r="G532" s="8">
        <f t="shared" si="421"/>
        <v>130.75</v>
      </c>
      <c r="H532" s="28">
        <v>148.47797739310101</v>
      </c>
      <c r="I532" s="28">
        <v>211.16854345485601</v>
      </c>
      <c r="J532" s="27">
        <v>25.395833329999999</v>
      </c>
      <c r="R532"/>
    </row>
    <row r="533" spans="1:18" x14ac:dyDescent="0.25">
      <c r="A533" s="8" t="str">
        <f t="shared" si="420"/>
        <v>CA</v>
      </c>
      <c r="B533" s="19">
        <v>4</v>
      </c>
      <c r="C533" s="8">
        <f t="shared" ref="C533:G533" si="422">C532</f>
        <v>35</v>
      </c>
      <c r="D533" s="8">
        <f t="shared" si="422"/>
        <v>3.25</v>
      </c>
      <c r="E533" s="8" t="str">
        <f t="shared" si="422"/>
        <v>corridor</v>
      </c>
      <c r="F533" s="8">
        <f t="shared" si="422"/>
        <v>12.75</v>
      </c>
      <c r="G533" s="8">
        <f t="shared" si="422"/>
        <v>130.75</v>
      </c>
      <c r="H533" s="28">
        <v>148.47797739310101</v>
      </c>
      <c r="I533" s="28">
        <v>211.16854345485601</v>
      </c>
      <c r="J533" s="28">
        <v>36.052083332999999</v>
      </c>
    </row>
    <row r="534" spans="1:18" x14ac:dyDescent="0.25">
      <c r="A534" s="8" t="str">
        <f t="shared" si="420"/>
        <v>CA</v>
      </c>
      <c r="B534" s="19">
        <v>5</v>
      </c>
      <c r="C534" s="8">
        <f t="shared" ref="C534" si="423">C533</f>
        <v>35</v>
      </c>
      <c r="D534" s="8">
        <v>15</v>
      </c>
      <c r="E534" s="8" t="s">
        <v>10</v>
      </c>
      <c r="F534" s="8">
        <f t="shared" ref="F534:G534" si="424">F533</f>
        <v>12.75</v>
      </c>
      <c r="G534" s="8">
        <f t="shared" si="424"/>
        <v>130.75</v>
      </c>
      <c r="H534" s="28">
        <v>148.47797739310101</v>
      </c>
      <c r="I534" s="28">
        <v>211.16854345485601</v>
      </c>
      <c r="J534" s="28">
        <v>46.708333332999999</v>
      </c>
      <c r="R534"/>
    </row>
    <row r="535" spans="1:18" x14ac:dyDescent="0.25">
      <c r="R535"/>
    </row>
    <row r="536" spans="1:18" x14ac:dyDescent="0.25">
      <c r="A536" s="8" t="s">
        <v>95</v>
      </c>
      <c r="B536" s="8">
        <v>1.5</v>
      </c>
      <c r="C536" s="8">
        <f>35</f>
        <v>35</v>
      </c>
      <c r="D536" s="8">
        <f>6.5/2</f>
        <v>3.25</v>
      </c>
      <c r="E536" s="8" t="s">
        <v>28</v>
      </c>
      <c r="F536" s="8">
        <v>37</v>
      </c>
      <c r="G536" s="8">
        <f>20+12.75+37+11+16+34</f>
        <v>130.75</v>
      </c>
      <c r="H536" s="28">
        <v>148.488902447545</v>
      </c>
      <c r="I536" s="28">
        <v>170.881076481006</v>
      </c>
      <c r="J536" s="28">
        <v>0</v>
      </c>
      <c r="R536"/>
    </row>
    <row r="537" spans="1:18" x14ac:dyDescent="0.25">
      <c r="A537" s="8" t="str">
        <f>A536</f>
        <v>CB</v>
      </c>
      <c r="B537" s="8">
        <v>2</v>
      </c>
      <c r="C537" s="8">
        <f>C536</f>
        <v>35</v>
      </c>
      <c r="D537" s="8">
        <f>D536</f>
        <v>3.25</v>
      </c>
      <c r="E537" s="8" t="str">
        <f>E536</f>
        <v>corridor</v>
      </c>
      <c r="F537" s="8">
        <f>F536</f>
        <v>37</v>
      </c>
      <c r="G537" s="8">
        <f>G536</f>
        <v>130.75</v>
      </c>
      <c r="H537" s="28">
        <v>148.488902447545</v>
      </c>
      <c r="I537" s="28">
        <v>170.881076481006</v>
      </c>
      <c r="J537" s="28">
        <v>14.739583333000001</v>
      </c>
      <c r="R537"/>
    </row>
    <row r="538" spans="1:18" x14ac:dyDescent="0.25">
      <c r="A538" s="8" t="str">
        <f t="shared" ref="A538:A540" si="425">A537</f>
        <v>CB</v>
      </c>
      <c r="B538" s="8">
        <v>3</v>
      </c>
      <c r="C538" s="8">
        <f t="shared" ref="C538:G538" si="426">C537</f>
        <v>35</v>
      </c>
      <c r="D538" s="8">
        <f t="shared" si="426"/>
        <v>3.25</v>
      </c>
      <c r="E538" s="8" t="str">
        <f t="shared" si="426"/>
        <v>corridor</v>
      </c>
      <c r="F538" s="8">
        <f t="shared" si="426"/>
        <v>37</v>
      </c>
      <c r="G538" s="8">
        <f t="shared" si="426"/>
        <v>130.75</v>
      </c>
      <c r="H538" s="28">
        <v>148.488902447545</v>
      </c>
      <c r="I538" s="28">
        <v>170.881076481006</v>
      </c>
      <c r="J538" s="27">
        <v>25.395833329999999</v>
      </c>
      <c r="R538"/>
    </row>
    <row r="539" spans="1:18" x14ac:dyDescent="0.25">
      <c r="A539" s="8" t="str">
        <f t="shared" si="425"/>
        <v>CB</v>
      </c>
      <c r="B539" s="19">
        <v>4</v>
      </c>
      <c r="C539" s="8">
        <f t="shared" ref="C539:G539" si="427">C538</f>
        <v>35</v>
      </c>
      <c r="D539" s="8">
        <f t="shared" si="427"/>
        <v>3.25</v>
      </c>
      <c r="E539" s="8" t="str">
        <f t="shared" si="427"/>
        <v>corridor</v>
      </c>
      <c r="F539" s="8">
        <f t="shared" si="427"/>
        <v>37</v>
      </c>
      <c r="G539" s="8">
        <f t="shared" si="427"/>
        <v>130.75</v>
      </c>
      <c r="H539" s="28">
        <v>148.488902447545</v>
      </c>
      <c r="I539" s="28">
        <v>170.881076481006</v>
      </c>
      <c r="J539" s="28">
        <v>36.052083332999999</v>
      </c>
    </row>
    <row r="540" spans="1:18" x14ac:dyDescent="0.25">
      <c r="A540" s="8" t="str">
        <f t="shared" si="425"/>
        <v>CB</v>
      </c>
      <c r="B540" s="19">
        <v>5</v>
      </c>
      <c r="C540" s="8">
        <f t="shared" ref="C540" si="428">C539</f>
        <v>35</v>
      </c>
      <c r="D540" s="8">
        <v>10</v>
      </c>
      <c r="E540" s="8" t="s">
        <v>10</v>
      </c>
      <c r="F540" s="8">
        <f t="shared" ref="F540:G540" si="429">F539</f>
        <v>37</v>
      </c>
      <c r="G540" s="8">
        <f t="shared" si="429"/>
        <v>130.75</v>
      </c>
      <c r="H540" s="28">
        <v>148.488902447545</v>
      </c>
      <c r="I540" s="28">
        <v>170.881076481006</v>
      </c>
      <c r="J540" s="28">
        <v>46.708333332999999</v>
      </c>
      <c r="R540"/>
    </row>
    <row r="541" spans="1:18" x14ac:dyDescent="0.25">
      <c r="R541"/>
    </row>
    <row r="542" spans="1:18" x14ac:dyDescent="0.25">
      <c r="A542" s="8" t="s">
        <v>161</v>
      </c>
      <c r="B542" s="8">
        <v>1.5</v>
      </c>
      <c r="C542" s="8">
        <f>35</f>
        <v>35</v>
      </c>
      <c r="D542" s="8">
        <f>20/2</f>
        <v>10</v>
      </c>
      <c r="E542" s="8" t="s">
        <v>11</v>
      </c>
      <c r="F542" s="8">
        <v>16</v>
      </c>
      <c r="G542" s="8">
        <f>20+12.75+37+11+16+34</f>
        <v>130.75</v>
      </c>
      <c r="H542" s="28">
        <v>156.488902447545</v>
      </c>
      <c r="I542" s="28">
        <v>154.881076481006</v>
      </c>
      <c r="J542" s="28">
        <v>0</v>
      </c>
      <c r="R542"/>
    </row>
    <row r="543" spans="1:18" x14ac:dyDescent="0.25">
      <c r="A543" s="8" t="str">
        <f>A542</f>
        <v>CB2</v>
      </c>
      <c r="B543" s="8">
        <v>2</v>
      </c>
      <c r="C543" s="8">
        <f>C542</f>
        <v>35</v>
      </c>
      <c r="D543" s="8">
        <f>D542</f>
        <v>10</v>
      </c>
      <c r="E543" s="8" t="str">
        <f>E542</f>
        <v>unit</v>
      </c>
      <c r="F543" s="8">
        <f>F542</f>
        <v>16</v>
      </c>
      <c r="G543" s="8">
        <f>G542</f>
        <v>130.75</v>
      </c>
      <c r="H543" s="28">
        <v>156.488902447545</v>
      </c>
      <c r="I543" s="28">
        <v>154.881076481006</v>
      </c>
      <c r="J543" s="28">
        <v>14.739583333000001</v>
      </c>
      <c r="R543"/>
    </row>
    <row r="544" spans="1:18" x14ac:dyDescent="0.25">
      <c r="A544" s="8" t="str">
        <f t="shared" ref="A544:A546" si="430">A543</f>
        <v>CB2</v>
      </c>
      <c r="B544" s="8">
        <v>3</v>
      </c>
      <c r="C544" s="8">
        <f t="shared" ref="C544:G544" si="431">C543</f>
        <v>35</v>
      </c>
      <c r="D544" s="8">
        <f t="shared" si="431"/>
        <v>10</v>
      </c>
      <c r="E544" s="8" t="str">
        <f t="shared" si="431"/>
        <v>unit</v>
      </c>
      <c r="F544" s="8">
        <f t="shared" si="431"/>
        <v>16</v>
      </c>
      <c r="G544" s="8">
        <f t="shared" si="431"/>
        <v>130.75</v>
      </c>
      <c r="H544" s="28">
        <v>156.488902447545</v>
      </c>
      <c r="I544" s="28">
        <v>154.881076481006</v>
      </c>
      <c r="J544" s="27">
        <v>25.395833329999999</v>
      </c>
      <c r="R544"/>
    </row>
    <row r="545" spans="1:18" x14ac:dyDescent="0.25">
      <c r="A545" s="8" t="str">
        <f t="shared" si="430"/>
        <v>CB2</v>
      </c>
      <c r="B545" s="19">
        <v>4</v>
      </c>
      <c r="C545" s="8">
        <f t="shared" ref="C545:G546" si="432">C544</f>
        <v>35</v>
      </c>
      <c r="D545" s="8">
        <f t="shared" si="432"/>
        <v>10</v>
      </c>
      <c r="E545" s="8" t="str">
        <f t="shared" si="432"/>
        <v>unit</v>
      </c>
      <c r="F545" s="8">
        <f t="shared" si="432"/>
        <v>16</v>
      </c>
      <c r="G545" s="8">
        <f t="shared" si="432"/>
        <v>130.75</v>
      </c>
      <c r="H545" s="28">
        <v>156.488902447545</v>
      </c>
      <c r="I545" s="28">
        <v>154.881076481006</v>
      </c>
      <c r="J545" s="28">
        <v>36.052083332999999</v>
      </c>
    </row>
    <row r="546" spans="1:18" x14ac:dyDescent="0.25">
      <c r="A546" s="8" t="str">
        <f t="shared" si="430"/>
        <v>CB2</v>
      </c>
      <c r="B546" s="19">
        <v>5</v>
      </c>
      <c r="C546" s="8">
        <f t="shared" si="432"/>
        <v>35</v>
      </c>
      <c r="D546" s="8">
        <v>10</v>
      </c>
      <c r="E546" s="8" t="s">
        <v>10</v>
      </c>
      <c r="F546" s="8">
        <f t="shared" ref="F546:G546" si="433">F545</f>
        <v>16</v>
      </c>
      <c r="G546" s="8">
        <f t="shared" si="433"/>
        <v>130.75</v>
      </c>
      <c r="H546" s="28">
        <v>156.488902447545</v>
      </c>
      <c r="I546" s="28">
        <v>154.881076481006</v>
      </c>
      <c r="J546" s="28">
        <v>46.708333332999999</v>
      </c>
      <c r="R546"/>
    </row>
    <row r="547" spans="1:18" x14ac:dyDescent="0.25">
      <c r="R547"/>
    </row>
    <row r="548" spans="1:18" x14ac:dyDescent="0.25">
      <c r="A548" s="8" t="s">
        <v>96</v>
      </c>
      <c r="B548" s="8">
        <v>1.5</v>
      </c>
      <c r="C548" s="8">
        <f>35</f>
        <v>35</v>
      </c>
      <c r="D548" s="8">
        <f>6.5/2</f>
        <v>3.25</v>
      </c>
      <c r="E548" s="8" t="s">
        <v>28</v>
      </c>
      <c r="F548" s="8">
        <v>11</v>
      </c>
      <c r="G548" s="8">
        <f>20+12.75+37+11+16+34</f>
        <v>130.75</v>
      </c>
      <c r="H548" s="28">
        <v>150.60153698280101</v>
      </c>
      <c r="I548" s="28">
        <v>164.88213799937</v>
      </c>
      <c r="J548" s="28">
        <v>0</v>
      </c>
      <c r="R548"/>
    </row>
    <row r="549" spans="1:18" x14ac:dyDescent="0.25">
      <c r="A549" s="8" t="str">
        <f>A548</f>
        <v>CC</v>
      </c>
      <c r="B549" s="8">
        <v>2</v>
      </c>
      <c r="C549" s="8">
        <f>C548</f>
        <v>35</v>
      </c>
      <c r="D549" s="8">
        <f>D548</f>
        <v>3.25</v>
      </c>
      <c r="E549" s="8" t="str">
        <f>E548</f>
        <v>corridor</v>
      </c>
      <c r="F549" s="8">
        <f>F548</f>
        <v>11</v>
      </c>
      <c r="G549" s="8">
        <f>G548</f>
        <v>130.75</v>
      </c>
      <c r="H549" s="28">
        <v>150.60153698280101</v>
      </c>
      <c r="I549" s="28">
        <v>164.88213799937</v>
      </c>
      <c r="J549" s="28">
        <v>14.739583333000001</v>
      </c>
      <c r="R549"/>
    </row>
    <row r="550" spans="1:18" x14ac:dyDescent="0.25">
      <c r="A550" s="8" t="str">
        <f t="shared" ref="A550:A552" si="434">A549</f>
        <v>CC</v>
      </c>
      <c r="B550" s="8">
        <v>3</v>
      </c>
      <c r="C550" s="8">
        <f t="shared" ref="C550:G550" si="435">C549</f>
        <v>35</v>
      </c>
      <c r="D550" s="8">
        <f t="shared" si="435"/>
        <v>3.25</v>
      </c>
      <c r="E550" s="8" t="str">
        <f t="shared" si="435"/>
        <v>corridor</v>
      </c>
      <c r="F550" s="8">
        <f t="shared" si="435"/>
        <v>11</v>
      </c>
      <c r="G550" s="8">
        <f t="shared" si="435"/>
        <v>130.75</v>
      </c>
      <c r="H550" s="28">
        <v>150.60153698280101</v>
      </c>
      <c r="I550" s="28">
        <v>164.88213799937</v>
      </c>
      <c r="J550" s="27">
        <v>25.395833329999999</v>
      </c>
      <c r="R550"/>
    </row>
    <row r="551" spans="1:18" x14ac:dyDescent="0.25">
      <c r="A551" s="8" t="str">
        <f t="shared" si="434"/>
        <v>CC</v>
      </c>
      <c r="B551" s="19">
        <v>4</v>
      </c>
      <c r="C551" s="8">
        <f t="shared" ref="C551:G551" si="436">C550</f>
        <v>35</v>
      </c>
      <c r="D551" s="8">
        <f t="shared" si="436"/>
        <v>3.25</v>
      </c>
      <c r="E551" s="8" t="str">
        <f t="shared" si="436"/>
        <v>corridor</v>
      </c>
      <c r="F551" s="8">
        <f t="shared" si="436"/>
        <v>11</v>
      </c>
      <c r="G551" s="8">
        <f t="shared" si="436"/>
        <v>130.75</v>
      </c>
      <c r="H551" s="28">
        <v>150.60153698280101</v>
      </c>
      <c r="I551" s="28">
        <v>164.88213799937</v>
      </c>
      <c r="J551" s="28">
        <v>36.052083332999999</v>
      </c>
    </row>
    <row r="552" spans="1:18" x14ac:dyDescent="0.25">
      <c r="A552" s="8" t="str">
        <f t="shared" si="434"/>
        <v>CC</v>
      </c>
      <c r="B552" s="19">
        <v>5</v>
      </c>
      <c r="C552" s="8">
        <f t="shared" ref="C552" si="437">C551</f>
        <v>35</v>
      </c>
      <c r="D552" s="8">
        <v>2</v>
      </c>
      <c r="E552" s="8" t="s">
        <v>10</v>
      </c>
      <c r="F552" s="8">
        <f t="shared" ref="F552:G552" si="438">F551</f>
        <v>11</v>
      </c>
      <c r="G552" s="8">
        <f t="shared" si="438"/>
        <v>130.75</v>
      </c>
      <c r="H552" s="28">
        <v>150.60153698280101</v>
      </c>
      <c r="I552" s="28">
        <v>164.88213799937</v>
      </c>
      <c r="J552" s="28">
        <v>46.708333332999999</v>
      </c>
      <c r="R552"/>
    </row>
    <row r="553" spans="1:18" x14ac:dyDescent="0.25">
      <c r="R553"/>
    </row>
    <row r="554" spans="1:18" x14ac:dyDescent="0.25">
      <c r="A554" s="8" t="s">
        <v>97</v>
      </c>
      <c r="B554" s="8">
        <v>1.5</v>
      </c>
      <c r="C554" s="8">
        <f>15</f>
        <v>15</v>
      </c>
      <c r="D554" s="8">
        <f>10/2</f>
        <v>5</v>
      </c>
      <c r="E554" s="8" t="s">
        <v>11</v>
      </c>
      <c r="F554" s="8">
        <v>36</v>
      </c>
      <c r="G554" s="8">
        <v>0</v>
      </c>
      <c r="H554" s="28">
        <v>150.140628986678</v>
      </c>
      <c r="I554" s="28">
        <v>114.339845458471</v>
      </c>
      <c r="J554" s="28">
        <v>0</v>
      </c>
      <c r="R554"/>
    </row>
    <row r="555" spans="1:18" x14ac:dyDescent="0.25">
      <c r="A555" s="8" t="str">
        <f>A554</f>
        <v>CD</v>
      </c>
      <c r="B555" s="8">
        <v>2</v>
      </c>
      <c r="C555" s="8">
        <f>C554</f>
        <v>15</v>
      </c>
      <c r="D555" s="8">
        <f>D554</f>
        <v>5</v>
      </c>
      <c r="E555" s="8" t="str">
        <f>E554</f>
        <v>unit</v>
      </c>
      <c r="F555" s="8">
        <f>F554</f>
        <v>36</v>
      </c>
      <c r="G555" s="8">
        <f>G554</f>
        <v>0</v>
      </c>
      <c r="H555" s="28">
        <v>150.140628986678</v>
      </c>
      <c r="I555" s="28">
        <v>114.339845458471</v>
      </c>
      <c r="J555" s="28">
        <v>14.739583333000001</v>
      </c>
      <c r="R555"/>
    </row>
    <row r="556" spans="1:18" x14ac:dyDescent="0.25">
      <c r="A556" s="8" t="str">
        <f t="shared" ref="A556:A558" si="439">A555</f>
        <v>CD</v>
      </c>
      <c r="B556" s="8">
        <v>3</v>
      </c>
      <c r="C556" s="8">
        <f t="shared" ref="C556:G556" si="440">C555</f>
        <v>15</v>
      </c>
      <c r="D556" s="8">
        <f t="shared" si="440"/>
        <v>5</v>
      </c>
      <c r="E556" s="8" t="str">
        <f t="shared" si="440"/>
        <v>unit</v>
      </c>
      <c r="F556" s="8">
        <f t="shared" si="440"/>
        <v>36</v>
      </c>
      <c r="G556" s="8">
        <f t="shared" si="440"/>
        <v>0</v>
      </c>
      <c r="H556" s="28">
        <v>150.140628986678</v>
      </c>
      <c r="I556" s="28">
        <v>114.339845458471</v>
      </c>
      <c r="J556" s="27">
        <v>25.395833329999999</v>
      </c>
      <c r="R556"/>
    </row>
    <row r="557" spans="1:18" x14ac:dyDescent="0.25">
      <c r="A557" s="8" t="str">
        <f t="shared" si="439"/>
        <v>CD</v>
      </c>
      <c r="B557" s="19">
        <v>4</v>
      </c>
      <c r="C557" s="8">
        <f t="shared" ref="C557:G557" si="441">C556</f>
        <v>15</v>
      </c>
      <c r="D557" s="8">
        <f t="shared" si="441"/>
        <v>5</v>
      </c>
      <c r="E557" s="8" t="str">
        <f t="shared" si="441"/>
        <v>unit</v>
      </c>
      <c r="F557" s="8">
        <f t="shared" si="441"/>
        <v>36</v>
      </c>
      <c r="G557" s="8">
        <f t="shared" si="441"/>
        <v>0</v>
      </c>
      <c r="H557" s="28">
        <v>150.140628986678</v>
      </c>
      <c r="I557" s="28">
        <v>114.339845458471</v>
      </c>
      <c r="J557" s="28">
        <v>36.052083332999999</v>
      </c>
    </row>
    <row r="558" spans="1:18" x14ac:dyDescent="0.25">
      <c r="A558" s="8" t="str">
        <f t="shared" si="439"/>
        <v>CD</v>
      </c>
      <c r="B558" s="19">
        <v>5</v>
      </c>
      <c r="C558" s="8">
        <f t="shared" ref="C558" si="442">C557</f>
        <v>15</v>
      </c>
      <c r="D558" s="8">
        <v>2</v>
      </c>
      <c r="E558" s="8" t="s">
        <v>10</v>
      </c>
      <c r="F558" s="8">
        <f t="shared" ref="F558:G558" si="443">F557</f>
        <v>36</v>
      </c>
      <c r="G558" s="8">
        <f t="shared" si="443"/>
        <v>0</v>
      </c>
      <c r="H558" s="28">
        <v>150.140628986678</v>
      </c>
      <c r="I558" s="28">
        <v>114.339845458471</v>
      </c>
      <c r="J558" s="28">
        <v>46.708333332999999</v>
      </c>
      <c r="R558"/>
    </row>
    <row r="559" spans="1:18" x14ac:dyDescent="0.25">
      <c r="R559"/>
    </row>
    <row r="560" spans="1:18" x14ac:dyDescent="0.25">
      <c r="A560" s="8" t="s">
        <v>98</v>
      </c>
      <c r="B560" s="8">
        <v>1.5</v>
      </c>
      <c r="C560" s="8">
        <f>27+8.5/2</f>
        <v>31.25</v>
      </c>
      <c r="D560" s="8">
        <f>15/2</f>
        <v>7.5</v>
      </c>
      <c r="E560" s="8" t="s">
        <v>11</v>
      </c>
      <c r="F560" s="8">
        <v>16.670000000000002</v>
      </c>
      <c r="G560" s="8">
        <v>0</v>
      </c>
      <c r="H560" s="28">
        <v>134.933439683648</v>
      </c>
      <c r="I560" s="28">
        <v>156.95369165781301</v>
      </c>
      <c r="J560" s="28">
        <v>0</v>
      </c>
      <c r="R560"/>
    </row>
    <row r="561" spans="1:18" x14ac:dyDescent="0.25">
      <c r="A561" s="8" t="str">
        <f>A560</f>
        <v>CE</v>
      </c>
      <c r="B561" s="8">
        <v>2</v>
      </c>
      <c r="C561" s="8">
        <f>C560</f>
        <v>31.25</v>
      </c>
      <c r="D561" s="8">
        <f>D560</f>
        <v>7.5</v>
      </c>
      <c r="E561" s="8" t="str">
        <f>E560</f>
        <v>unit</v>
      </c>
      <c r="F561" s="8">
        <f>F560</f>
        <v>16.670000000000002</v>
      </c>
      <c r="G561" s="8">
        <f>G560</f>
        <v>0</v>
      </c>
      <c r="H561" s="28">
        <v>134.933439683648</v>
      </c>
      <c r="I561" s="28">
        <v>156.95369165781301</v>
      </c>
      <c r="J561" s="28">
        <v>14.739583333000001</v>
      </c>
      <c r="R561"/>
    </row>
    <row r="562" spans="1:18" x14ac:dyDescent="0.25">
      <c r="A562" s="8" t="str">
        <f t="shared" ref="A562:A564" si="444">A561</f>
        <v>CE</v>
      </c>
      <c r="B562" s="8">
        <v>3</v>
      </c>
      <c r="C562" s="8">
        <f t="shared" ref="C562:G562" si="445">C561</f>
        <v>31.25</v>
      </c>
      <c r="D562" s="8">
        <f t="shared" si="445"/>
        <v>7.5</v>
      </c>
      <c r="E562" s="8" t="str">
        <f t="shared" si="445"/>
        <v>unit</v>
      </c>
      <c r="F562" s="8">
        <f t="shared" si="445"/>
        <v>16.670000000000002</v>
      </c>
      <c r="G562" s="8">
        <f t="shared" si="445"/>
        <v>0</v>
      </c>
      <c r="H562" s="28">
        <v>134.933439683648</v>
      </c>
      <c r="I562" s="28">
        <v>156.95369165781301</v>
      </c>
      <c r="J562" s="27">
        <v>25.395833329999999</v>
      </c>
      <c r="R562"/>
    </row>
    <row r="563" spans="1:18" x14ac:dyDescent="0.25">
      <c r="A563" s="8" t="str">
        <f t="shared" si="444"/>
        <v>CE</v>
      </c>
      <c r="B563" s="19">
        <v>4</v>
      </c>
      <c r="C563" s="8">
        <f t="shared" ref="C563:G563" si="446">C562</f>
        <v>31.25</v>
      </c>
      <c r="D563" s="8">
        <f t="shared" si="446"/>
        <v>7.5</v>
      </c>
      <c r="E563" s="8" t="str">
        <f t="shared" si="446"/>
        <v>unit</v>
      </c>
      <c r="F563" s="8">
        <f t="shared" si="446"/>
        <v>16.670000000000002</v>
      </c>
      <c r="G563" s="8">
        <f t="shared" si="446"/>
        <v>0</v>
      </c>
      <c r="H563" s="28">
        <v>134.933439683648</v>
      </c>
      <c r="I563" s="28">
        <v>156.95369165781301</v>
      </c>
      <c r="J563" s="28">
        <v>36.052083332999999</v>
      </c>
    </row>
    <row r="564" spans="1:18" x14ac:dyDescent="0.25">
      <c r="A564" s="8" t="str">
        <f t="shared" si="444"/>
        <v>CE</v>
      </c>
      <c r="B564" s="19">
        <v>5</v>
      </c>
      <c r="C564" s="8">
        <f t="shared" ref="C564" si="447">C563</f>
        <v>31.25</v>
      </c>
      <c r="D564" s="8">
        <v>2</v>
      </c>
      <c r="E564" s="8" t="s">
        <v>10</v>
      </c>
      <c r="F564" s="8">
        <f t="shared" ref="F564:G564" si="448">F563</f>
        <v>16.670000000000002</v>
      </c>
      <c r="G564" s="8">
        <f t="shared" si="448"/>
        <v>0</v>
      </c>
      <c r="H564" s="28">
        <v>134.933439683648</v>
      </c>
      <c r="I564" s="28">
        <v>156.95369165781301</v>
      </c>
      <c r="J564" s="28">
        <v>46.708333332999999</v>
      </c>
      <c r="R564"/>
    </row>
    <row r="565" spans="1:18" x14ac:dyDescent="0.25">
      <c r="R565"/>
    </row>
    <row r="566" spans="1:18" x14ac:dyDescent="0.25">
      <c r="A566" s="8" t="s">
        <v>99</v>
      </c>
      <c r="B566" s="8">
        <v>1.5</v>
      </c>
      <c r="C566" s="8">
        <v>35</v>
      </c>
      <c r="D566" s="8">
        <f>9/2</f>
        <v>4.5</v>
      </c>
      <c r="E566" s="8" t="s">
        <v>11</v>
      </c>
      <c r="F566" s="8">
        <v>34</v>
      </c>
      <c r="G566" s="8">
        <f>20+12.75+37+11+16+34</f>
        <v>130.75</v>
      </c>
      <c r="H566" s="28">
        <v>150.973910598836</v>
      </c>
      <c r="I566" s="28">
        <v>148.42302550092401</v>
      </c>
      <c r="J566" s="28">
        <v>0</v>
      </c>
      <c r="R566"/>
    </row>
    <row r="567" spans="1:18" x14ac:dyDescent="0.25">
      <c r="A567" s="8" t="str">
        <f>A566</f>
        <v>CF</v>
      </c>
      <c r="B567" s="8">
        <v>2</v>
      </c>
      <c r="C567" s="8">
        <f>C566</f>
        <v>35</v>
      </c>
      <c r="D567" s="8">
        <f>D566</f>
        <v>4.5</v>
      </c>
      <c r="E567" s="8" t="str">
        <f>E566</f>
        <v>unit</v>
      </c>
      <c r="F567" s="8">
        <f>F566</f>
        <v>34</v>
      </c>
      <c r="G567" s="8">
        <f>G566</f>
        <v>130.75</v>
      </c>
      <c r="H567" s="28">
        <v>150.973910598836</v>
      </c>
      <c r="I567" s="28">
        <v>148.42302550092401</v>
      </c>
      <c r="J567" s="28">
        <v>14.739583333000001</v>
      </c>
      <c r="R567"/>
    </row>
    <row r="568" spans="1:18" x14ac:dyDescent="0.25">
      <c r="A568" s="8" t="str">
        <f t="shared" ref="A568:A570" si="449">A567</f>
        <v>CF</v>
      </c>
      <c r="B568" s="8">
        <v>3</v>
      </c>
      <c r="C568" s="8">
        <f t="shared" ref="C568:G568" si="450">C567</f>
        <v>35</v>
      </c>
      <c r="D568" s="8">
        <f t="shared" si="450"/>
        <v>4.5</v>
      </c>
      <c r="E568" s="8" t="str">
        <f t="shared" si="450"/>
        <v>unit</v>
      </c>
      <c r="F568" s="8">
        <f t="shared" si="450"/>
        <v>34</v>
      </c>
      <c r="G568" s="8">
        <f t="shared" si="450"/>
        <v>130.75</v>
      </c>
      <c r="H568" s="28">
        <v>150.973910598836</v>
      </c>
      <c r="I568" s="28">
        <v>148.42302550092401</v>
      </c>
      <c r="J568" s="27">
        <v>25.395833329999999</v>
      </c>
      <c r="R568"/>
    </row>
    <row r="569" spans="1:18" x14ac:dyDescent="0.25">
      <c r="A569" s="8" t="str">
        <f t="shared" si="449"/>
        <v>CF</v>
      </c>
      <c r="B569" s="19">
        <v>4</v>
      </c>
      <c r="C569" s="8">
        <f t="shared" ref="C569:G569" si="451">C568</f>
        <v>35</v>
      </c>
      <c r="D569" s="8">
        <f t="shared" si="451"/>
        <v>4.5</v>
      </c>
      <c r="E569" s="8" t="str">
        <f t="shared" si="451"/>
        <v>unit</v>
      </c>
      <c r="F569" s="8">
        <f t="shared" si="451"/>
        <v>34</v>
      </c>
      <c r="G569" s="8">
        <f t="shared" si="451"/>
        <v>130.75</v>
      </c>
      <c r="H569" s="28">
        <v>150.973910598836</v>
      </c>
      <c r="I569" s="28">
        <v>148.42302550092401</v>
      </c>
      <c r="J569" s="28">
        <v>36.052083332999999</v>
      </c>
    </row>
    <row r="570" spans="1:18" x14ac:dyDescent="0.25">
      <c r="A570" s="8" t="str">
        <f t="shared" si="449"/>
        <v>CF</v>
      </c>
      <c r="B570" s="19">
        <v>5</v>
      </c>
      <c r="C570" s="8">
        <f t="shared" ref="C570" si="452">C569</f>
        <v>35</v>
      </c>
      <c r="D570" s="8">
        <v>2</v>
      </c>
      <c r="E570" s="8" t="s">
        <v>10</v>
      </c>
      <c r="F570" s="8">
        <f t="shared" ref="F570:G570" si="453">F569</f>
        <v>34</v>
      </c>
      <c r="G570" s="8">
        <f t="shared" si="453"/>
        <v>130.75</v>
      </c>
      <c r="H570" s="28">
        <v>150.973910598836</v>
      </c>
      <c r="I570" s="28">
        <v>148.42302550092401</v>
      </c>
      <c r="J570" s="28">
        <v>46.708333332999999</v>
      </c>
      <c r="R570"/>
    </row>
    <row r="571" spans="1:18" x14ac:dyDescent="0.25">
      <c r="R571"/>
    </row>
    <row r="572" spans="1:18" x14ac:dyDescent="0.25">
      <c r="A572" s="8" t="s">
        <v>100</v>
      </c>
      <c r="B572" s="8">
        <v>1.5</v>
      </c>
      <c r="C572" s="8">
        <f>22/2</f>
        <v>11</v>
      </c>
      <c r="D572" s="8">
        <f>11.5/2</f>
        <v>5.75</v>
      </c>
      <c r="E572" s="8" t="s">
        <v>11</v>
      </c>
      <c r="F572" s="8">
        <v>29</v>
      </c>
      <c r="G572" s="8">
        <v>0</v>
      </c>
      <c r="H572" s="28">
        <v>171.974274331022</v>
      </c>
      <c r="I572" s="28">
        <v>119.32905093097099</v>
      </c>
      <c r="J572" s="28">
        <v>0</v>
      </c>
      <c r="R572"/>
    </row>
    <row r="573" spans="1:18" x14ac:dyDescent="0.25">
      <c r="A573" s="8" t="str">
        <f>A572</f>
        <v>CG</v>
      </c>
      <c r="B573" s="8">
        <v>2</v>
      </c>
      <c r="C573" s="8">
        <f>C572</f>
        <v>11</v>
      </c>
      <c r="D573" s="8">
        <f>D572</f>
        <v>5.75</v>
      </c>
      <c r="E573" s="8" t="str">
        <f>E572</f>
        <v>unit</v>
      </c>
      <c r="F573" s="8">
        <f>F572</f>
        <v>29</v>
      </c>
      <c r="G573" s="8">
        <f>G572</f>
        <v>0</v>
      </c>
      <c r="H573" s="28">
        <v>171.974274331022</v>
      </c>
      <c r="I573" s="28">
        <v>119.32905093097099</v>
      </c>
      <c r="J573" s="28">
        <v>14.739583333000001</v>
      </c>
      <c r="R573"/>
    </row>
    <row r="574" spans="1:18" x14ac:dyDescent="0.25">
      <c r="A574" s="8" t="str">
        <f t="shared" ref="A574:A576" si="454">A573</f>
        <v>CG</v>
      </c>
      <c r="B574" s="8">
        <v>3</v>
      </c>
      <c r="C574" s="8">
        <f t="shared" ref="C574:G574" si="455">C573</f>
        <v>11</v>
      </c>
      <c r="D574" s="8">
        <f t="shared" si="455"/>
        <v>5.75</v>
      </c>
      <c r="E574" s="8" t="str">
        <f t="shared" si="455"/>
        <v>unit</v>
      </c>
      <c r="F574" s="8">
        <f t="shared" si="455"/>
        <v>29</v>
      </c>
      <c r="G574" s="8">
        <f t="shared" si="455"/>
        <v>0</v>
      </c>
      <c r="H574" s="28">
        <v>171.974274331022</v>
      </c>
      <c r="I574" s="28">
        <v>119.32905093097099</v>
      </c>
      <c r="J574" s="27">
        <v>25.395833329999999</v>
      </c>
      <c r="R574"/>
    </row>
    <row r="575" spans="1:18" x14ac:dyDescent="0.25">
      <c r="A575" s="8" t="str">
        <f t="shared" si="454"/>
        <v>CG</v>
      </c>
      <c r="B575" s="19">
        <v>4</v>
      </c>
      <c r="C575" s="8">
        <f t="shared" ref="C575:G575" si="456">C574</f>
        <v>11</v>
      </c>
      <c r="D575" s="8">
        <f t="shared" si="456"/>
        <v>5.75</v>
      </c>
      <c r="E575" s="8" t="str">
        <f t="shared" si="456"/>
        <v>unit</v>
      </c>
      <c r="F575" s="8">
        <f t="shared" si="456"/>
        <v>29</v>
      </c>
      <c r="G575" s="8">
        <f t="shared" si="456"/>
        <v>0</v>
      </c>
      <c r="H575" s="28">
        <v>171.974274331022</v>
      </c>
      <c r="I575" s="28">
        <v>119.32905093097099</v>
      </c>
      <c r="J575" s="28">
        <v>36.052083332999999</v>
      </c>
    </row>
    <row r="576" spans="1:18" x14ac:dyDescent="0.25">
      <c r="A576" s="8" t="str">
        <f t="shared" si="454"/>
        <v>CG</v>
      </c>
      <c r="B576" s="19">
        <v>5</v>
      </c>
      <c r="C576" s="8">
        <f t="shared" ref="C576" si="457">C575</f>
        <v>11</v>
      </c>
      <c r="D576" s="8">
        <v>2</v>
      </c>
      <c r="E576" s="8" t="s">
        <v>10</v>
      </c>
      <c r="F576" s="8">
        <f t="shared" ref="F576:G576" si="458">F575</f>
        <v>29</v>
      </c>
      <c r="G576" s="8">
        <f t="shared" si="458"/>
        <v>0</v>
      </c>
      <c r="H576" s="28">
        <v>171.974274331022</v>
      </c>
      <c r="I576" s="28">
        <v>119.32905093097099</v>
      </c>
      <c r="J576" s="28">
        <v>46.708333332999999</v>
      </c>
      <c r="R576"/>
    </row>
    <row r="577" spans="1:18" x14ac:dyDescent="0.25">
      <c r="R577"/>
    </row>
    <row r="578" spans="1:18" x14ac:dyDescent="0.25">
      <c r="A578" s="8" t="s">
        <v>101</v>
      </c>
      <c r="B578" s="8">
        <v>1.5</v>
      </c>
      <c r="C578" s="8">
        <f>17/2</f>
        <v>8.5</v>
      </c>
      <c r="D578" s="8">
        <f>11.5/2</f>
        <v>5.75</v>
      </c>
      <c r="E578" s="8" t="s">
        <v>11</v>
      </c>
      <c r="F578" s="8">
        <v>29</v>
      </c>
      <c r="G578" s="8">
        <v>0</v>
      </c>
      <c r="H578" s="28">
        <v>172.97430681791801</v>
      </c>
      <c r="I578" s="28">
        <v>148.422879750676</v>
      </c>
      <c r="J578" s="28">
        <v>0</v>
      </c>
      <c r="R578"/>
    </row>
    <row r="579" spans="1:18" x14ac:dyDescent="0.25">
      <c r="A579" s="8" t="str">
        <f>A578</f>
        <v>CH</v>
      </c>
      <c r="B579" s="8">
        <v>2</v>
      </c>
      <c r="C579" s="8">
        <f>C578</f>
        <v>8.5</v>
      </c>
      <c r="D579" s="8">
        <f>D578</f>
        <v>5.75</v>
      </c>
      <c r="E579" s="8" t="str">
        <f>E578</f>
        <v>unit</v>
      </c>
      <c r="F579" s="8">
        <f>F578</f>
        <v>29</v>
      </c>
      <c r="G579" s="8">
        <f>G578</f>
        <v>0</v>
      </c>
      <c r="H579" s="28">
        <v>172.97430681791801</v>
      </c>
      <c r="I579" s="28">
        <v>148.422879750676</v>
      </c>
      <c r="J579" s="28">
        <v>14.739583333000001</v>
      </c>
      <c r="R579"/>
    </row>
    <row r="580" spans="1:18" x14ac:dyDescent="0.25">
      <c r="A580" s="8" t="str">
        <f t="shared" ref="A580:A582" si="459">A579</f>
        <v>CH</v>
      </c>
      <c r="B580" s="8">
        <v>3</v>
      </c>
      <c r="C580" s="8">
        <f t="shared" ref="C580:G580" si="460">C579</f>
        <v>8.5</v>
      </c>
      <c r="D580" s="8">
        <f t="shared" si="460"/>
        <v>5.75</v>
      </c>
      <c r="E580" s="8" t="str">
        <f t="shared" si="460"/>
        <v>unit</v>
      </c>
      <c r="F580" s="8">
        <f t="shared" si="460"/>
        <v>29</v>
      </c>
      <c r="G580" s="8">
        <f t="shared" si="460"/>
        <v>0</v>
      </c>
      <c r="H580" s="28">
        <v>172.97430681791801</v>
      </c>
      <c r="I580" s="28">
        <v>148.422879750676</v>
      </c>
      <c r="J580" s="27">
        <v>25.395833329999999</v>
      </c>
      <c r="R580"/>
    </row>
    <row r="581" spans="1:18" x14ac:dyDescent="0.25">
      <c r="A581" s="8" t="str">
        <f t="shared" si="459"/>
        <v>CH</v>
      </c>
      <c r="B581" s="19">
        <v>4</v>
      </c>
      <c r="C581" s="8">
        <f t="shared" ref="C581:G581" si="461">C580</f>
        <v>8.5</v>
      </c>
      <c r="D581" s="8">
        <f t="shared" si="461"/>
        <v>5.75</v>
      </c>
      <c r="E581" s="8" t="str">
        <f t="shared" si="461"/>
        <v>unit</v>
      </c>
      <c r="F581" s="8">
        <f t="shared" si="461"/>
        <v>29</v>
      </c>
      <c r="G581" s="8">
        <f t="shared" si="461"/>
        <v>0</v>
      </c>
      <c r="H581" s="28">
        <v>172.97430681791801</v>
      </c>
      <c r="I581" s="28">
        <v>148.422879750676</v>
      </c>
      <c r="J581" s="28">
        <v>36.052083332999999</v>
      </c>
    </row>
    <row r="582" spans="1:18" x14ac:dyDescent="0.25">
      <c r="A582" s="8" t="str">
        <f t="shared" si="459"/>
        <v>CH</v>
      </c>
      <c r="B582" s="19">
        <v>5</v>
      </c>
      <c r="C582" s="8">
        <f t="shared" ref="C582" si="462">C581</f>
        <v>8.5</v>
      </c>
      <c r="D582" s="8">
        <v>2</v>
      </c>
      <c r="E582" s="8" t="s">
        <v>10</v>
      </c>
      <c r="F582" s="8">
        <f t="shared" ref="F582:G582" si="463">F581</f>
        <v>29</v>
      </c>
      <c r="G582" s="8">
        <f t="shared" si="463"/>
        <v>0</v>
      </c>
      <c r="H582" s="28">
        <v>172.97430681791801</v>
      </c>
      <c r="I582" s="28">
        <v>148.422879750676</v>
      </c>
      <c r="J582" s="28">
        <v>46.708333332999999</v>
      </c>
      <c r="R582"/>
    </row>
    <row r="583" spans="1:18" x14ac:dyDescent="0.25">
      <c r="R583"/>
    </row>
    <row r="584" spans="1:18" x14ac:dyDescent="0.25">
      <c r="A584" s="8" t="s">
        <v>102</v>
      </c>
      <c r="B584" s="8">
        <v>1.5</v>
      </c>
      <c r="C584" s="8">
        <f>22/2</f>
        <v>11</v>
      </c>
      <c r="D584" s="8">
        <f>9.5/2</f>
        <v>4.75</v>
      </c>
      <c r="E584" s="8" t="s">
        <v>11</v>
      </c>
      <c r="F584" s="8">
        <v>28</v>
      </c>
      <c r="G584" s="8">
        <f>28+34</f>
        <v>62</v>
      </c>
      <c r="H584" s="28">
        <v>189.14324169025201</v>
      </c>
      <c r="I584" s="28">
        <v>155.33940981433901</v>
      </c>
      <c r="J584" s="28">
        <v>0</v>
      </c>
      <c r="R584"/>
    </row>
    <row r="585" spans="1:18" x14ac:dyDescent="0.25">
      <c r="A585" s="8" t="str">
        <f>A584</f>
        <v>CI</v>
      </c>
      <c r="B585" s="8">
        <v>2</v>
      </c>
      <c r="C585" s="8">
        <f>C584</f>
        <v>11</v>
      </c>
      <c r="D585" s="8">
        <f>D584</f>
        <v>4.75</v>
      </c>
      <c r="E585" s="8" t="str">
        <f>E584</f>
        <v>unit</v>
      </c>
      <c r="F585" s="8">
        <f>F584</f>
        <v>28</v>
      </c>
      <c r="G585" s="8">
        <f>G584</f>
        <v>62</v>
      </c>
      <c r="H585" s="28">
        <v>189.14324169025201</v>
      </c>
      <c r="I585" s="28">
        <v>155.33940981433901</v>
      </c>
      <c r="J585" s="28">
        <v>14.739583333000001</v>
      </c>
      <c r="R585"/>
    </row>
    <row r="586" spans="1:18" x14ac:dyDescent="0.25">
      <c r="A586" s="8" t="str">
        <f t="shared" ref="A586:A588" si="464">A585</f>
        <v>CI</v>
      </c>
      <c r="B586" s="8">
        <v>3</v>
      </c>
      <c r="C586" s="8">
        <f t="shared" ref="C586:G586" si="465">C585</f>
        <v>11</v>
      </c>
      <c r="D586" s="8">
        <f t="shared" si="465"/>
        <v>4.75</v>
      </c>
      <c r="E586" s="8" t="str">
        <f t="shared" si="465"/>
        <v>unit</v>
      </c>
      <c r="F586" s="8">
        <f t="shared" si="465"/>
        <v>28</v>
      </c>
      <c r="G586" s="8">
        <f t="shared" si="465"/>
        <v>62</v>
      </c>
      <c r="H586" s="28">
        <v>189.14324169025201</v>
      </c>
      <c r="I586" s="28">
        <v>155.33940981433901</v>
      </c>
      <c r="J586" s="27">
        <v>25.395833329999999</v>
      </c>
      <c r="R586"/>
    </row>
    <row r="587" spans="1:18" x14ac:dyDescent="0.25">
      <c r="A587" s="8" t="str">
        <f t="shared" si="464"/>
        <v>CI</v>
      </c>
      <c r="B587" s="19">
        <v>4</v>
      </c>
      <c r="C587" s="8">
        <f t="shared" ref="C587:G587" si="466">C586</f>
        <v>11</v>
      </c>
      <c r="D587" s="8">
        <f t="shared" si="466"/>
        <v>4.75</v>
      </c>
      <c r="E587" s="8" t="str">
        <f t="shared" si="466"/>
        <v>unit</v>
      </c>
      <c r="F587" s="8">
        <f t="shared" si="466"/>
        <v>28</v>
      </c>
      <c r="G587" s="8">
        <f t="shared" si="466"/>
        <v>62</v>
      </c>
      <c r="H587" s="28">
        <v>189.14324169025201</v>
      </c>
      <c r="I587" s="28">
        <v>155.33940981433901</v>
      </c>
      <c r="J587" s="28">
        <v>36.052083332999999</v>
      </c>
    </row>
    <row r="588" spans="1:18" x14ac:dyDescent="0.25">
      <c r="A588" s="8" t="str">
        <f t="shared" si="464"/>
        <v>CI</v>
      </c>
      <c r="B588" s="19">
        <v>5</v>
      </c>
      <c r="C588" s="8">
        <f t="shared" ref="C588" si="467">C587</f>
        <v>11</v>
      </c>
      <c r="D588" s="8">
        <v>2</v>
      </c>
      <c r="E588" s="8" t="s">
        <v>10</v>
      </c>
      <c r="F588" s="8">
        <f t="shared" ref="F588:G588" si="468">F587</f>
        <v>28</v>
      </c>
      <c r="G588" s="8">
        <f t="shared" si="468"/>
        <v>62</v>
      </c>
      <c r="H588" s="28">
        <v>189.14324169025201</v>
      </c>
      <c r="I588" s="28">
        <v>155.33940981433901</v>
      </c>
      <c r="J588" s="28">
        <v>46.708333332999999</v>
      </c>
      <c r="R588"/>
    </row>
    <row r="589" spans="1:18" x14ac:dyDescent="0.25">
      <c r="R589"/>
    </row>
    <row r="590" spans="1:18" x14ac:dyDescent="0.25">
      <c r="A590" s="8" t="s">
        <v>103</v>
      </c>
      <c r="B590" s="8">
        <v>1.5</v>
      </c>
      <c r="C590" s="8">
        <f>22/2</f>
        <v>11</v>
      </c>
      <c r="D590" s="8">
        <f>9.5/2</f>
        <v>4.75</v>
      </c>
      <c r="E590" s="8" t="s">
        <v>11</v>
      </c>
      <c r="F590" s="8">
        <v>34</v>
      </c>
      <c r="G590" s="8">
        <f>28+34</f>
        <v>62</v>
      </c>
      <c r="H590" s="28">
        <v>193.973814671572</v>
      </c>
      <c r="I590" s="28">
        <v>114.339313732908</v>
      </c>
      <c r="J590" s="28">
        <v>0</v>
      </c>
      <c r="R590"/>
    </row>
    <row r="591" spans="1:18" x14ac:dyDescent="0.25">
      <c r="A591" s="8" t="str">
        <f>A590</f>
        <v>CJ</v>
      </c>
      <c r="B591" s="8">
        <v>2</v>
      </c>
      <c r="C591" s="8">
        <f>C590</f>
        <v>11</v>
      </c>
      <c r="D591" s="8">
        <f>D590</f>
        <v>4.75</v>
      </c>
      <c r="E591" s="8" t="str">
        <f>E590</f>
        <v>unit</v>
      </c>
      <c r="F591" s="8">
        <f>F590</f>
        <v>34</v>
      </c>
      <c r="G591" s="8">
        <f>G590</f>
        <v>62</v>
      </c>
      <c r="H591" s="28">
        <v>193.973814671572</v>
      </c>
      <c r="I591" s="28">
        <v>114.339313732908</v>
      </c>
      <c r="J591" s="28">
        <v>14.739583333000001</v>
      </c>
      <c r="R591"/>
    </row>
    <row r="592" spans="1:18" x14ac:dyDescent="0.25">
      <c r="A592" s="8" t="str">
        <f t="shared" ref="A592:A594" si="469">A591</f>
        <v>CJ</v>
      </c>
      <c r="B592" s="8">
        <v>3</v>
      </c>
      <c r="C592" s="8">
        <f t="shared" ref="C592:G592" si="470">C591</f>
        <v>11</v>
      </c>
      <c r="D592" s="8">
        <f t="shared" si="470"/>
        <v>4.75</v>
      </c>
      <c r="E592" s="8" t="str">
        <f t="shared" si="470"/>
        <v>unit</v>
      </c>
      <c r="F592" s="8">
        <f t="shared" si="470"/>
        <v>34</v>
      </c>
      <c r="G592" s="8">
        <f t="shared" si="470"/>
        <v>62</v>
      </c>
      <c r="H592" s="28">
        <v>193.973814671572</v>
      </c>
      <c r="I592" s="28">
        <v>114.339313732908</v>
      </c>
      <c r="J592" s="27">
        <v>25.395833329999999</v>
      </c>
      <c r="R592"/>
    </row>
    <row r="593" spans="1:18" x14ac:dyDescent="0.25">
      <c r="A593" s="8" t="str">
        <f t="shared" si="469"/>
        <v>CJ</v>
      </c>
      <c r="B593" s="19">
        <v>4</v>
      </c>
      <c r="C593" s="8">
        <f t="shared" ref="C593:G593" si="471">C592</f>
        <v>11</v>
      </c>
      <c r="D593" s="8">
        <f t="shared" si="471"/>
        <v>4.75</v>
      </c>
      <c r="E593" s="8" t="str">
        <f t="shared" si="471"/>
        <v>unit</v>
      </c>
      <c r="F593" s="8">
        <f t="shared" si="471"/>
        <v>34</v>
      </c>
      <c r="G593" s="8">
        <f t="shared" si="471"/>
        <v>62</v>
      </c>
      <c r="H593" s="28">
        <v>193.973814671572</v>
      </c>
      <c r="I593" s="28">
        <v>114.339313732908</v>
      </c>
      <c r="J593" s="28">
        <v>36.052083332999999</v>
      </c>
    </row>
    <row r="594" spans="1:18" x14ac:dyDescent="0.25">
      <c r="A594" s="8" t="str">
        <f t="shared" si="469"/>
        <v>CJ</v>
      </c>
      <c r="B594" s="19">
        <v>5</v>
      </c>
      <c r="C594" s="8">
        <f t="shared" ref="C594" si="472">C593</f>
        <v>11</v>
      </c>
      <c r="D594" s="8">
        <v>2</v>
      </c>
      <c r="E594" s="8" t="s">
        <v>10</v>
      </c>
      <c r="F594" s="8">
        <f t="shared" ref="F594:G594" si="473">F593</f>
        <v>34</v>
      </c>
      <c r="G594" s="8">
        <f t="shared" si="473"/>
        <v>62</v>
      </c>
      <c r="H594" s="28">
        <v>193.973814671572</v>
      </c>
      <c r="I594" s="28">
        <v>114.339313732908</v>
      </c>
      <c r="J594" s="28">
        <v>46.708333332999999</v>
      </c>
      <c r="R594"/>
    </row>
    <row r="595" spans="1:18" x14ac:dyDescent="0.25">
      <c r="R595"/>
    </row>
    <row r="596" spans="1:18" x14ac:dyDescent="0.25">
      <c r="A596" s="8" t="s">
        <v>104</v>
      </c>
      <c r="B596" s="8">
        <v>1.5</v>
      </c>
      <c r="C596" s="8">
        <f>22/2</f>
        <v>11</v>
      </c>
      <c r="D596" s="8">
        <f>9.5/2</f>
        <v>4.75</v>
      </c>
      <c r="E596" s="8" t="s">
        <v>11</v>
      </c>
      <c r="F596" s="8">
        <v>34</v>
      </c>
      <c r="G596" s="8">
        <f>34+34</f>
        <v>68</v>
      </c>
      <c r="H596" s="28">
        <v>189.810517723347</v>
      </c>
      <c r="I596" s="28">
        <v>189.423708715088</v>
      </c>
      <c r="J596" s="28">
        <v>0</v>
      </c>
      <c r="R596"/>
    </row>
    <row r="597" spans="1:18" x14ac:dyDescent="0.25">
      <c r="A597" s="8" t="str">
        <f>A596</f>
        <v>CK</v>
      </c>
      <c r="B597" s="8">
        <v>2</v>
      </c>
      <c r="C597" s="8">
        <f>C596</f>
        <v>11</v>
      </c>
      <c r="D597" s="8">
        <f>D596</f>
        <v>4.75</v>
      </c>
      <c r="E597" s="8" t="str">
        <f>E596</f>
        <v>unit</v>
      </c>
      <c r="F597" s="8">
        <f>F596</f>
        <v>34</v>
      </c>
      <c r="G597" s="8">
        <f>G596</f>
        <v>68</v>
      </c>
      <c r="H597" s="28">
        <v>189.810517723347</v>
      </c>
      <c r="I597" s="28">
        <v>189.423708715088</v>
      </c>
      <c r="J597" s="28">
        <v>14.739583333000001</v>
      </c>
      <c r="R597"/>
    </row>
    <row r="598" spans="1:18" x14ac:dyDescent="0.25">
      <c r="A598" s="8" t="str">
        <f t="shared" ref="A598:A600" si="474">A597</f>
        <v>CK</v>
      </c>
      <c r="B598" s="8">
        <v>3</v>
      </c>
      <c r="C598" s="8">
        <f t="shared" ref="C598:G598" si="475">C597</f>
        <v>11</v>
      </c>
      <c r="D598" s="8">
        <f t="shared" si="475"/>
        <v>4.75</v>
      </c>
      <c r="E598" s="8" t="str">
        <f t="shared" si="475"/>
        <v>unit</v>
      </c>
      <c r="F598" s="8">
        <f t="shared" si="475"/>
        <v>34</v>
      </c>
      <c r="G598" s="8">
        <f t="shared" si="475"/>
        <v>68</v>
      </c>
      <c r="H598" s="28">
        <v>189.810517723347</v>
      </c>
      <c r="I598" s="28">
        <v>189.423708715088</v>
      </c>
      <c r="J598" s="27">
        <v>25.395833329999999</v>
      </c>
      <c r="R598"/>
    </row>
    <row r="599" spans="1:18" x14ac:dyDescent="0.25">
      <c r="A599" s="8" t="str">
        <f t="shared" si="474"/>
        <v>CK</v>
      </c>
      <c r="B599" s="19">
        <v>4</v>
      </c>
      <c r="C599" s="8">
        <f t="shared" ref="C599:G599" si="476">C598</f>
        <v>11</v>
      </c>
      <c r="D599" s="8">
        <f t="shared" si="476"/>
        <v>4.75</v>
      </c>
      <c r="E599" s="8" t="str">
        <f t="shared" si="476"/>
        <v>unit</v>
      </c>
      <c r="F599" s="8">
        <f t="shared" si="476"/>
        <v>34</v>
      </c>
      <c r="G599" s="8">
        <f t="shared" si="476"/>
        <v>68</v>
      </c>
      <c r="H599" s="28">
        <v>189.810517723347</v>
      </c>
      <c r="I599" s="28">
        <v>189.423708715088</v>
      </c>
      <c r="J599" s="28">
        <v>36.052083332999999</v>
      </c>
    </row>
    <row r="600" spans="1:18" x14ac:dyDescent="0.25">
      <c r="A600" s="8" t="str">
        <f t="shared" si="474"/>
        <v>CK</v>
      </c>
      <c r="B600" s="19">
        <v>5</v>
      </c>
      <c r="C600" s="8">
        <f t="shared" ref="C600" si="477">C599</f>
        <v>11</v>
      </c>
      <c r="D600" s="8">
        <v>2</v>
      </c>
      <c r="E600" s="8" t="s">
        <v>10</v>
      </c>
      <c r="F600" s="8">
        <f t="shared" ref="F600:G600" si="478">F599</f>
        <v>34</v>
      </c>
      <c r="G600" s="8">
        <f t="shared" si="478"/>
        <v>68</v>
      </c>
      <c r="H600" s="28">
        <v>189.810517723347</v>
      </c>
      <c r="I600" s="28">
        <v>189.423708715088</v>
      </c>
      <c r="J600" s="28">
        <v>46.708333332999999</v>
      </c>
      <c r="R600"/>
    </row>
    <row r="601" spans="1:18" x14ac:dyDescent="0.25">
      <c r="R601"/>
    </row>
    <row r="602" spans="1:18" x14ac:dyDescent="0.25">
      <c r="A602" s="8" t="s">
        <v>105</v>
      </c>
      <c r="B602" s="8">
        <v>1.5</v>
      </c>
      <c r="C602" s="8">
        <f>22/2</f>
        <v>11</v>
      </c>
      <c r="D602" s="8">
        <f>11.5/2</f>
        <v>5.75</v>
      </c>
      <c r="E602" s="8" t="s">
        <v>11</v>
      </c>
      <c r="F602" s="8">
        <v>31</v>
      </c>
      <c r="G602" s="8">
        <f>31+29</f>
        <v>60</v>
      </c>
      <c r="H602" s="28">
        <v>210.97804913225201</v>
      </c>
      <c r="I602" s="28">
        <v>155.338878233375</v>
      </c>
      <c r="J602" s="28">
        <v>0</v>
      </c>
      <c r="R602"/>
    </row>
    <row r="603" spans="1:18" x14ac:dyDescent="0.25">
      <c r="A603" s="8" t="str">
        <f>A602</f>
        <v>CL</v>
      </c>
      <c r="B603" s="8">
        <v>2</v>
      </c>
      <c r="C603" s="8">
        <f>C602</f>
        <v>11</v>
      </c>
      <c r="D603" s="8">
        <f>D602</f>
        <v>5.75</v>
      </c>
      <c r="E603" s="8" t="str">
        <f>E602</f>
        <v>unit</v>
      </c>
      <c r="F603" s="8">
        <f>F602</f>
        <v>31</v>
      </c>
      <c r="G603" s="8">
        <f>G602</f>
        <v>60</v>
      </c>
      <c r="H603" s="28">
        <v>210.97804913225201</v>
      </c>
      <c r="I603" s="28">
        <v>155.338878233375</v>
      </c>
      <c r="J603" s="28">
        <v>14.739583333000001</v>
      </c>
      <c r="R603"/>
    </row>
    <row r="604" spans="1:18" x14ac:dyDescent="0.25">
      <c r="A604" s="8" t="str">
        <f t="shared" ref="A604:A606" si="479">A603</f>
        <v>CL</v>
      </c>
      <c r="B604" s="8">
        <v>3</v>
      </c>
      <c r="C604" s="8">
        <f t="shared" ref="C604:G604" si="480">C603</f>
        <v>11</v>
      </c>
      <c r="D604" s="8">
        <f t="shared" si="480"/>
        <v>5.75</v>
      </c>
      <c r="E604" s="8" t="str">
        <f t="shared" si="480"/>
        <v>unit</v>
      </c>
      <c r="F604" s="8">
        <f t="shared" si="480"/>
        <v>31</v>
      </c>
      <c r="G604" s="8">
        <f t="shared" si="480"/>
        <v>60</v>
      </c>
      <c r="H604" s="28">
        <v>210.97804913225201</v>
      </c>
      <c r="I604" s="28">
        <v>155.338878233375</v>
      </c>
      <c r="J604" s="27">
        <v>25.395833329999999</v>
      </c>
      <c r="R604"/>
    </row>
    <row r="605" spans="1:18" x14ac:dyDescent="0.25">
      <c r="A605" s="8" t="str">
        <f t="shared" si="479"/>
        <v>CL</v>
      </c>
      <c r="B605" s="19">
        <v>4</v>
      </c>
      <c r="C605" s="8">
        <f t="shared" ref="C605:G605" si="481">C604</f>
        <v>11</v>
      </c>
      <c r="D605" s="8">
        <f t="shared" si="481"/>
        <v>5.75</v>
      </c>
      <c r="E605" s="8" t="str">
        <f t="shared" si="481"/>
        <v>unit</v>
      </c>
      <c r="F605" s="8">
        <f t="shared" si="481"/>
        <v>31</v>
      </c>
      <c r="G605" s="8">
        <f t="shared" si="481"/>
        <v>60</v>
      </c>
      <c r="H605" s="28">
        <v>210.97804913225201</v>
      </c>
      <c r="I605" s="28">
        <v>155.338878233375</v>
      </c>
      <c r="J605" s="28">
        <v>36.052083332999999</v>
      </c>
    </row>
    <row r="606" spans="1:18" x14ac:dyDescent="0.25">
      <c r="A606" s="8" t="str">
        <f t="shared" si="479"/>
        <v>CL</v>
      </c>
      <c r="B606" s="19">
        <v>5</v>
      </c>
      <c r="C606" s="8">
        <f t="shared" ref="C606" si="482">C605</f>
        <v>11</v>
      </c>
      <c r="D606" s="8">
        <v>2</v>
      </c>
      <c r="E606" s="8" t="s">
        <v>10</v>
      </c>
      <c r="F606" s="8">
        <f t="shared" ref="F606:G606" si="483">F605</f>
        <v>31</v>
      </c>
      <c r="G606" s="8">
        <f t="shared" si="483"/>
        <v>60</v>
      </c>
      <c r="H606" s="28">
        <v>210.97804913225201</v>
      </c>
      <c r="I606" s="28">
        <v>155.338878233375</v>
      </c>
      <c r="J606" s="28">
        <v>46.708333332999999</v>
      </c>
      <c r="R606"/>
    </row>
    <row r="607" spans="1:18" x14ac:dyDescent="0.25">
      <c r="R607"/>
    </row>
    <row r="608" spans="1:18" x14ac:dyDescent="0.25">
      <c r="A608" s="8" t="s">
        <v>106</v>
      </c>
      <c r="B608" s="8">
        <v>1.5</v>
      </c>
      <c r="C608" s="8">
        <f>22/2</f>
        <v>11</v>
      </c>
      <c r="D608" s="8">
        <f>11.5/2</f>
        <v>5.75</v>
      </c>
      <c r="E608" s="8" t="s">
        <v>11</v>
      </c>
      <c r="F608" s="8">
        <v>29</v>
      </c>
      <c r="G608" s="8">
        <f>31+29</f>
        <v>60</v>
      </c>
      <c r="H608" s="28">
        <v>215.976173391011</v>
      </c>
      <c r="I608" s="28">
        <v>119.35024012172001</v>
      </c>
      <c r="J608" s="28">
        <v>0</v>
      </c>
      <c r="R608"/>
    </row>
    <row r="609" spans="1:18" x14ac:dyDescent="0.25">
      <c r="A609" s="8" t="str">
        <f>A608</f>
        <v>CM</v>
      </c>
      <c r="B609" s="8">
        <v>2</v>
      </c>
      <c r="C609" s="8">
        <f>C608</f>
        <v>11</v>
      </c>
      <c r="D609" s="8">
        <f>D608</f>
        <v>5.75</v>
      </c>
      <c r="E609" s="8" t="str">
        <f>E608</f>
        <v>unit</v>
      </c>
      <c r="F609" s="8">
        <f>F608</f>
        <v>29</v>
      </c>
      <c r="G609" s="8">
        <f>G608</f>
        <v>60</v>
      </c>
      <c r="H609" s="28">
        <v>215.976173391011</v>
      </c>
      <c r="I609" s="28">
        <v>119.35024012172001</v>
      </c>
      <c r="J609" s="28">
        <v>14.739583333000001</v>
      </c>
      <c r="R609"/>
    </row>
    <row r="610" spans="1:18" x14ac:dyDescent="0.25">
      <c r="A610" s="8" t="str">
        <f t="shared" ref="A610:A612" si="484">A609</f>
        <v>CM</v>
      </c>
      <c r="B610" s="8">
        <v>3</v>
      </c>
      <c r="C610" s="8">
        <f t="shared" ref="C610:G610" si="485">C609</f>
        <v>11</v>
      </c>
      <c r="D610" s="8">
        <f t="shared" si="485"/>
        <v>5.75</v>
      </c>
      <c r="E610" s="8" t="str">
        <f t="shared" si="485"/>
        <v>unit</v>
      </c>
      <c r="F610" s="8">
        <f t="shared" si="485"/>
        <v>29</v>
      </c>
      <c r="G610" s="8">
        <f t="shared" si="485"/>
        <v>60</v>
      </c>
      <c r="H610" s="28">
        <v>215.976173391011</v>
      </c>
      <c r="I610" s="28">
        <v>119.35024012172001</v>
      </c>
      <c r="J610" s="27">
        <v>25.395833329999999</v>
      </c>
      <c r="R610"/>
    </row>
    <row r="611" spans="1:18" x14ac:dyDescent="0.25">
      <c r="A611" s="8" t="str">
        <f t="shared" si="484"/>
        <v>CM</v>
      </c>
      <c r="B611" s="19">
        <v>4</v>
      </c>
      <c r="C611" s="8">
        <f t="shared" ref="C611:G611" si="486">C610</f>
        <v>11</v>
      </c>
      <c r="D611" s="8">
        <f t="shared" si="486"/>
        <v>5.75</v>
      </c>
      <c r="E611" s="8" t="str">
        <f t="shared" si="486"/>
        <v>unit</v>
      </c>
      <c r="F611" s="8">
        <f t="shared" si="486"/>
        <v>29</v>
      </c>
      <c r="G611" s="8">
        <f t="shared" si="486"/>
        <v>60</v>
      </c>
      <c r="H611" s="28">
        <v>215.976173391011</v>
      </c>
      <c r="I611" s="28">
        <v>119.35024012172001</v>
      </c>
      <c r="J611" s="28">
        <v>36.052083332999999</v>
      </c>
    </row>
    <row r="612" spans="1:18" x14ac:dyDescent="0.25">
      <c r="A612" s="8" t="str">
        <f t="shared" si="484"/>
        <v>CM</v>
      </c>
      <c r="B612" s="19">
        <v>5</v>
      </c>
      <c r="C612" s="8">
        <f t="shared" ref="C612" si="487">C611</f>
        <v>11</v>
      </c>
      <c r="D612" s="8">
        <v>2</v>
      </c>
      <c r="E612" s="8" t="s">
        <v>10</v>
      </c>
      <c r="F612" s="8">
        <f t="shared" ref="F612:G612" si="488">F611</f>
        <v>29</v>
      </c>
      <c r="G612" s="8">
        <f t="shared" si="488"/>
        <v>60</v>
      </c>
      <c r="H612" s="28">
        <v>215.976173391011</v>
      </c>
      <c r="I612" s="28">
        <v>119.35024012172001</v>
      </c>
      <c r="J612" s="28">
        <v>46.708333332999999</v>
      </c>
      <c r="R612"/>
    </row>
    <row r="613" spans="1:18" x14ac:dyDescent="0.25">
      <c r="R613"/>
    </row>
    <row r="614" spans="1:18" x14ac:dyDescent="0.25">
      <c r="A614" s="8" t="s">
        <v>107</v>
      </c>
      <c r="B614" s="8">
        <v>1.5</v>
      </c>
      <c r="C614" s="8">
        <v>33</v>
      </c>
      <c r="D614" s="8">
        <f>14/2</f>
        <v>7</v>
      </c>
      <c r="E614" s="8" t="s">
        <v>11</v>
      </c>
      <c r="F614" s="8">
        <v>13.5</v>
      </c>
      <c r="G614" s="8">
        <f>28+17.75+15.25+13.5+34+25.75</f>
        <v>134.25</v>
      </c>
      <c r="H614" s="28">
        <v>274.48399119795403</v>
      </c>
      <c r="I614" s="28">
        <v>176.46646483806299</v>
      </c>
      <c r="J614" s="28">
        <v>0</v>
      </c>
      <c r="R614"/>
    </row>
    <row r="615" spans="1:18" x14ac:dyDescent="0.25">
      <c r="A615" s="8" t="str">
        <f>A614</f>
        <v>CN</v>
      </c>
      <c r="B615" s="8">
        <v>2</v>
      </c>
      <c r="C615" s="8">
        <f>C614</f>
        <v>33</v>
      </c>
      <c r="D615" s="8">
        <f>D614</f>
        <v>7</v>
      </c>
      <c r="E615" s="8" t="str">
        <f>E614</f>
        <v>unit</v>
      </c>
      <c r="F615" s="8">
        <f>F614</f>
        <v>13.5</v>
      </c>
      <c r="G615" s="8">
        <f>G614</f>
        <v>134.25</v>
      </c>
      <c r="H615" s="28">
        <v>274.48399119795403</v>
      </c>
      <c r="I615" s="28">
        <v>176.46646483806299</v>
      </c>
      <c r="J615" s="28">
        <v>14.739583333000001</v>
      </c>
      <c r="R615"/>
    </row>
    <row r="616" spans="1:18" x14ac:dyDescent="0.25">
      <c r="A616" s="8" t="str">
        <f t="shared" ref="A616:A618" si="489">A615</f>
        <v>CN</v>
      </c>
      <c r="B616" s="8">
        <v>3</v>
      </c>
      <c r="C616" s="8">
        <f t="shared" ref="C616:G616" si="490">C615</f>
        <v>33</v>
      </c>
      <c r="D616" s="8">
        <f t="shared" si="490"/>
        <v>7</v>
      </c>
      <c r="E616" s="8" t="str">
        <f t="shared" si="490"/>
        <v>unit</v>
      </c>
      <c r="F616" s="8">
        <f t="shared" si="490"/>
        <v>13.5</v>
      </c>
      <c r="G616" s="8">
        <f t="shared" si="490"/>
        <v>134.25</v>
      </c>
      <c r="H616" s="28">
        <v>274.48399119795403</v>
      </c>
      <c r="I616" s="28">
        <v>176.46646483806299</v>
      </c>
      <c r="J616" s="27">
        <v>25.395833329999999</v>
      </c>
      <c r="R616"/>
    </row>
    <row r="617" spans="1:18" x14ac:dyDescent="0.25">
      <c r="A617" s="8" t="str">
        <f t="shared" si="489"/>
        <v>CN</v>
      </c>
      <c r="B617" s="19">
        <v>4</v>
      </c>
      <c r="C617" s="8">
        <f t="shared" ref="C617:G618" si="491">C616</f>
        <v>33</v>
      </c>
      <c r="D617" s="8">
        <f t="shared" si="491"/>
        <v>7</v>
      </c>
      <c r="E617" s="8" t="str">
        <f t="shared" si="491"/>
        <v>unit</v>
      </c>
      <c r="F617" s="8">
        <f t="shared" si="491"/>
        <v>13.5</v>
      </c>
      <c r="G617" s="8">
        <f t="shared" si="491"/>
        <v>134.25</v>
      </c>
      <c r="H617" s="28">
        <v>274.48399119795403</v>
      </c>
      <c r="I617" s="28">
        <v>176.46646483806299</v>
      </c>
      <c r="J617" s="28">
        <v>36.052083332999999</v>
      </c>
    </row>
    <row r="618" spans="1:18" x14ac:dyDescent="0.25">
      <c r="A618" s="8" t="str">
        <f t="shared" si="489"/>
        <v>CN</v>
      </c>
      <c r="B618" s="19">
        <v>5</v>
      </c>
      <c r="C618" s="8">
        <f t="shared" si="491"/>
        <v>33</v>
      </c>
      <c r="D618" s="8">
        <v>2</v>
      </c>
      <c r="E618" s="8" t="s">
        <v>10</v>
      </c>
      <c r="F618" s="8">
        <f t="shared" ref="F618:G618" si="492">F617</f>
        <v>13.5</v>
      </c>
      <c r="G618" s="8">
        <f t="shared" si="492"/>
        <v>134.25</v>
      </c>
      <c r="H618" s="28">
        <v>274.48399119795403</v>
      </c>
      <c r="I618" s="28">
        <v>176.46646483806299</v>
      </c>
      <c r="J618" s="28">
        <v>46.708333332999999</v>
      </c>
      <c r="R618"/>
    </row>
    <row r="619" spans="1:18" x14ac:dyDescent="0.25">
      <c r="R619"/>
    </row>
    <row r="620" spans="1:18" x14ac:dyDescent="0.25">
      <c r="A620" s="8" t="s">
        <v>108</v>
      </c>
      <c r="B620" s="8">
        <v>1.5</v>
      </c>
      <c r="C620" s="8">
        <v>33</v>
      </c>
      <c r="D620" s="8">
        <f>6/2</f>
        <v>3</v>
      </c>
      <c r="E620" s="8" t="s">
        <v>28</v>
      </c>
      <c r="F620" s="8">
        <v>28</v>
      </c>
      <c r="G620" s="8">
        <f>28+17.75+15.25+13.5+34+25.75</f>
        <v>134.25</v>
      </c>
      <c r="H620" s="28">
        <v>274.48399119795403</v>
      </c>
      <c r="I620" s="28">
        <v>207.787258318097</v>
      </c>
      <c r="J620" s="28">
        <v>0</v>
      </c>
      <c r="R620"/>
    </row>
    <row r="621" spans="1:18" x14ac:dyDescent="0.25">
      <c r="A621" s="8" t="str">
        <f>A620</f>
        <v>CO</v>
      </c>
      <c r="B621" s="8">
        <v>2</v>
      </c>
      <c r="C621" s="8">
        <f>C620</f>
        <v>33</v>
      </c>
      <c r="D621" s="8">
        <f>D620</f>
        <v>3</v>
      </c>
      <c r="E621" s="8" t="str">
        <f>E620</f>
        <v>corridor</v>
      </c>
      <c r="F621" s="8">
        <f>F620</f>
        <v>28</v>
      </c>
      <c r="G621" s="8">
        <f>G620</f>
        <v>134.25</v>
      </c>
      <c r="H621" s="28">
        <v>274.48399119795403</v>
      </c>
      <c r="I621" s="28">
        <v>207.787258318097</v>
      </c>
      <c r="J621" s="28">
        <v>14.739583333000001</v>
      </c>
      <c r="R621"/>
    </row>
    <row r="622" spans="1:18" x14ac:dyDescent="0.25">
      <c r="A622" s="8" t="str">
        <f t="shared" ref="A622:A624" si="493">A621</f>
        <v>CO</v>
      </c>
      <c r="B622" s="8">
        <v>3</v>
      </c>
      <c r="C622" s="8">
        <f t="shared" ref="C622:G622" si="494">C621</f>
        <v>33</v>
      </c>
      <c r="D622" s="8">
        <f t="shared" si="494"/>
        <v>3</v>
      </c>
      <c r="E622" s="8" t="str">
        <f t="shared" si="494"/>
        <v>corridor</v>
      </c>
      <c r="F622" s="8">
        <f t="shared" si="494"/>
        <v>28</v>
      </c>
      <c r="G622" s="8">
        <f t="shared" si="494"/>
        <v>134.25</v>
      </c>
      <c r="H622" s="28">
        <v>274.48399119795403</v>
      </c>
      <c r="I622" s="28">
        <v>207.787258318097</v>
      </c>
      <c r="J622" s="27">
        <v>25.395833329999999</v>
      </c>
      <c r="R622"/>
    </row>
    <row r="623" spans="1:18" x14ac:dyDescent="0.25">
      <c r="A623" s="8" t="str">
        <f t="shared" si="493"/>
        <v>CO</v>
      </c>
      <c r="B623" s="19">
        <v>4</v>
      </c>
      <c r="C623" s="8">
        <f t="shared" ref="C623:G624" si="495">C622</f>
        <v>33</v>
      </c>
      <c r="D623" s="8">
        <f t="shared" si="495"/>
        <v>3</v>
      </c>
      <c r="E623" s="8" t="str">
        <f t="shared" si="495"/>
        <v>corridor</v>
      </c>
      <c r="F623" s="8">
        <f t="shared" si="495"/>
        <v>28</v>
      </c>
      <c r="G623" s="8">
        <f t="shared" si="495"/>
        <v>134.25</v>
      </c>
      <c r="H623" s="28">
        <v>274.48399119795403</v>
      </c>
      <c r="I623" s="28">
        <v>207.787258318097</v>
      </c>
      <c r="J623" s="28">
        <v>36.052083332999999</v>
      </c>
    </row>
    <row r="624" spans="1:18" x14ac:dyDescent="0.25">
      <c r="A624" s="8" t="str">
        <f t="shared" si="493"/>
        <v>CO</v>
      </c>
      <c r="B624" s="19">
        <v>5</v>
      </c>
      <c r="C624" s="8">
        <f t="shared" si="495"/>
        <v>33</v>
      </c>
      <c r="D624" s="8">
        <v>15</v>
      </c>
      <c r="E624" s="8" t="s">
        <v>10</v>
      </c>
      <c r="F624" s="8">
        <f t="shared" ref="F624:G624" si="496">F623</f>
        <v>28</v>
      </c>
      <c r="G624" s="8">
        <f t="shared" si="496"/>
        <v>134.25</v>
      </c>
      <c r="H624" s="28">
        <v>274.48399119795403</v>
      </c>
      <c r="I624" s="28">
        <v>207.787258318097</v>
      </c>
      <c r="J624" s="28">
        <v>46.708333332999999</v>
      </c>
      <c r="R624"/>
    </row>
    <row r="625" spans="1:18" x14ac:dyDescent="0.25">
      <c r="R625"/>
    </row>
    <row r="626" spans="1:18" x14ac:dyDescent="0.25">
      <c r="A626" s="8" t="s">
        <v>109</v>
      </c>
      <c r="B626" s="8">
        <v>1.5</v>
      </c>
      <c r="C626" s="8">
        <v>33</v>
      </c>
      <c r="D626" s="8">
        <f>6/2</f>
        <v>3</v>
      </c>
      <c r="E626" s="8" t="s">
        <v>28</v>
      </c>
      <c r="F626" s="8">
        <v>17.75</v>
      </c>
      <c r="G626" s="8">
        <f>28+17.75+15.25+13.5+34+25.75</f>
        <v>134.25</v>
      </c>
      <c r="H626" s="28">
        <v>274.48434169146498</v>
      </c>
      <c r="I626" s="28">
        <v>228.80761056772599</v>
      </c>
      <c r="J626" s="28">
        <v>0</v>
      </c>
      <c r="R626"/>
    </row>
    <row r="627" spans="1:18" x14ac:dyDescent="0.25">
      <c r="A627" s="8" t="str">
        <f>A626</f>
        <v>CP</v>
      </c>
      <c r="B627" s="8">
        <v>2</v>
      </c>
      <c r="C627" s="8">
        <f>C626</f>
        <v>33</v>
      </c>
      <c r="D627" s="8">
        <f>D626</f>
        <v>3</v>
      </c>
      <c r="E627" s="8" t="str">
        <f>E626</f>
        <v>corridor</v>
      </c>
      <c r="F627" s="8">
        <f>F626</f>
        <v>17.75</v>
      </c>
      <c r="G627" s="8">
        <f>G626</f>
        <v>134.25</v>
      </c>
      <c r="H627" s="28">
        <v>274.48434169146498</v>
      </c>
      <c r="I627" s="28">
        <v>228.80761056772599</v>
      </c>
      <c r="J627" s="28">
        <v>14.739583333000001</v>
      </c>
      <c r="R627"/>
    </row>
    <row r="628" spans="1:18" x14ac:dyDescent="0.25">
      <c r="A628" s="8" t="str">
        <f t="shared" ref="A628:A630" si="497">A627</f>
        <v>CP</v>
      </c>
      <c r="B628" s="8">
        <v>3</v>
      </c>
      <c r="C628" s="8">
        <f t="shared" ref="C628:G628" si="498">C627</f>
        <v>33</v>
      </c>
      <c r="D628" s="8">
        <f t="shared" si="498"/>
        <v>3</v>
      </c>
      <c r="E628" s="8" t="str">
        <f t="shared" si="498"/>
        <v>corridor</v>
      </c>
      <c r="F628" s="8">
        <f t="shared" si="498"/>
        <v>17.75</v>
      </c>
      <c r="G628" s="8">
        <f t="shared" si="498"/>
        <v>134.25</v>
      </c>
      <c r="H628" s="28">
        <v>274.48434169146498</v>
      </c>
      <c r="I628" s="28">
        <v>228.80761056772599</v>
      </c>
      <c r="J628" s="27">
        <v>25.395833329999999</v>
      </c>
      <c r="R628"/>
    </row>
    <row r="629" spans="1:18" x14ac:dyDescent="0.25">
      <c r="A629" s="8" t="str">
        <f t="shared" si="497"/>
        <v>CP</v>
      </c>
      <c r="B629" s="19">
        <v>4</v>
      </c>
      <c r="C629" s="8">
        <f t="shared" ref="C629:G629" si="499">C628</f>
        <v>33</v>
      </c>
      <c r="D629" s="8">
        <f t="shared" si="499"/>
        <v>3</v>
      </c>
      <c r="E629" s="8" t="str">
        <f t="shared" si="499"/>
        <v>corridor</v>
      </c>
      <c r="F629" s="8">
        <f t="shared" si="499"/>
        <v>17.75</v>
      </c>
      <c r="G629" s="8">
        <f t="shared" si="499"/>
        <v>134.25</v>
      </c>
      <c r="H629" s="28">
        <v>274.48434169146498</v>
      </c>
      <c r="I629" s="28">
        <v>228.80761056772599</v>
      </c>
      <c r="J629" s="28">
        <v>36.052083332999999</v>
      </c>
    </row>
    <row r="630" spans="1:18" x14ac:dyDescent="0.25">
      <c r="A630" s="8" t="str">
        <f t="shared" si="497"/>
        <v>CP</v>
      </c>
      <c r="B630" s="19">
        <v>5</v>
      </c>
      <c r="C630" s="8">
        <f t="shared" ref="C630" si="500">C629</f>
        <v>33</v>
      </c>
      <c r="D630" s="8">
        <v>2</v>
      </c>
      <c r="E630" s="8" t="s">
        <v>10</v>
      </c>
      <c r="F630" s="8">
        <f t="shared" ref="F630:G630" si="501">F629</f>
        <v>17.75</v>
      </c>
      <c r="G630" s="8">
        <f t="shared" si="501"/>
        <v>134.25</v>
      </c>
      <c r="H630" s="28">
        <v>274.48434169146498</v>
      </c>
      <c r="I630" s="28">
        <v>228.80761056772599</v>
      </c>
      <c r="J630" s="28">
        <v>46.708333332999999</v>
      </c>
      <c r="R630"/>
    </row>
    <row r="631" spans="1:18" x14ac:dyDescent="0.25">
      <c r="R631"/>
    </row>
    <row r="632" spans="1:18" x14ac:dyDescent="0.25">
      <c r="A632" s="8" t="s">
        <v>110</v>
      </c>
      <c r="B632" s="8">
        <v>1.5</v>
      </c>
      <c r="C632" s="8">
        <v>33</v>
      </c>
      <c r="D632" s="8">
        <f>6/2</f>
        <v>3</v>
      </c>
      <c r="E632" s="8" t="s">
        <v>28</v>
      </c>
      <c r="F632" s="8">
        <v>15.25</v>
      </c>
      <c r="G632" s="8">
        <f>28+17.75+15.25+13.5+34+25.75</f>
        <v>134.25</v>
      </c>
      <c r="H632" s="28">
        <v>274.48434169146498</v>
      </c>
      <c r="I632" s="28">
        <v>247.17237378517399</v>
      </c>
      <c r="J632" s="28">
        <v>0</v>
      </c>
      <c r="R632"/>
    </row>
    <row r="633" spans="1:18" x14ac:dyDescent="0.25">
      <c r="A633" s="8" t="str">
        <f>A632</f>
        <v>CQ</v>
      </c>
      <c r="B633" s="8">
        <v>2</v>
      </c>
      <c r="C633" s="8">
        <f>C632</f>
        <v>33</v>
      </c>
      <c r="D633" s="8">
        <f>D632</f>
        <v>3</v>
      </c>
      <c r="E633" s="8" t="str">
        <f>E632</f>
        <v>corridor</v>
      </c>
      <c r="F633" s="8">
        <f>F632</f>
        <v>15.25</v>
      </c>
      <c r="G633" s="8">
        <f>G632</f>
        <v>134.25</v>
      </c>
      <c r="H633" s="28">
        <v>274.48434169146498</v>
      </c>
      <c r="I633" s="28">
        <v>247.17237378517399</v>
      </c>
      <c r="J633" s="28">
        <v>14.739583333000001</v>
      </c>
      <c r="R633"/>
    </row>
    <row r="634" spans="1:18" x14ac:dyDescent="0.25">
      <c r="A634" s="8" t="str">
        <f t="shared" ref="A634:A636" si="502">A633</f>
        <v>CQ</v>
      </c>
      <c r="B634" s="8">
        <v>3</v>
      </c>
      <c r="C634" s="8">
        <f t="shared" ref="C634:G634" si="503">C633</f>
        <v>33</v>
      </c>
      <c r="D634" s="8">
        <f t="shared" si="503"/>
        <v>3</v>
      </c>
      <c r="E634" s="8" t="str">
        <f t="shared" si="503"/>
        <v>corridor</v>
      </c>
      <c r="F634" s="8">
        <f t="shared" si="503"/>
        <v>15.25</v>
      </c>
      <c r="G634" s="8">
        <f t="shared" si="503"/>
        <v>134.25</v>
      </c>
      <c r="H634" s="28">
        <v>274.48434169146498</v>
      </c>
      <c r="I634" s="28">
        <v>247.17237378517399</v>
      </c>
      <c r="J634" s="27">
        <v>25.395833329999999</v>
      </c>
      <c r="R634"/>
    </row>
    <row r="635" spans="1:18" x14ac:dyDescent="0.25">
      <c r="A635" s="8" t="str">
        <f t="shared" si="502"/>
        <v>CQ</v>
      </c>
      <c r="B635" s="19">
        <v>4</v>
      </c>
      <c r="C635" s="8">
        <f t="shared" ref="C635:G635" si="504">C634</f>
        <v>33</v>
      </c>
      <c r="D635" s="8">
        <f t="shared" si="504"/>
        <v>3</v>
      </c>
      <c r="E635" s="8" t="str">
        <f t="shared" si="504"/>
        <v>corridor</v>
      </c>
      <c r="F635" s="8">
        <f t="shared" si="504"/>
        <v>15.25</v>
      </c>
      <c r="G635" s="8">
        <f t="shared" si="504"/>
        <v>134.25</v>
      </c>
      <c r="H635" s="28">
        <v>274.48434169146498</v>
      </c>
      <c r="I635" s="28">
        <v>247.17237378517399</v>
      </c>
      <c r="J635" s="28">
        <v>36.052083332999999</v>
      </c>
    </row>
    <row r="636" spans="1:18" x14ac:dyDescent="0.25">
      <c r="A636" s="8" t="str">
        <f t="shared" si="502"/>
        <v>CQ</v>
      </c>
      <c r="B636" s="19">
        <v>5</v>
      </c>
      <c r="C636" s="8">
        <f t="shared" ref="C636" si="505">C635</f>
        <v>33</v>
      </c>
      <c r="D636" s="8">
        <v>15</v>
      </c>
      <c r="E636" s="8" t="s">
        <v>10</v>
      </c>
      <c r="F636" s="8">
        <f t="shared" ref="F636:G636" si="506">F635</f>
        <v>15.25</v>
      </c>
      <c r="G636" s="8">
        <f t="shared" si="506"/>
        <v>134.25</v>
      </c>
      <c r="H636" s="28">
        <v>274.48434169146498</v>
      </c>
      <c r="I636" s="28">
        <v>247.17237378517399</v>
      </c>
      <c r="J636" s="28">
        <v>46.708333332999999</v>
      </c>
      <c r="R636"/>
    </row>
    <row r="637" spans="1:18" x14ac:dyDescent="0.25">
      <c r="R637"/>
    </row>
    <row r="638" spans="1:18" x14ac:dyDescent="0.25">
      <c r="A638" s="8" t="s">
        <v>111</v>
      </c>
      <c r="B638" s="8">
        <v>1.5</v>
      </c>
      <c r="C638" s="8">
        <f>35+6/2</f>
        <v>38</v>
      </c>
      <c r="D638" s="8">
        <v>2</v>
      </c>
      <c r="E638" s="8" t="s">
        <v>11</v>
      </c>
      <c r="F638" s="8">
        <v>25.75</v>
      </c>
      <c r="G638" s="8">
        <f>25.75+17.5+28.75+34+11+13.5</f>
        <v>130.5</v>
      </c>
      <c r="H638" s="28">
        <v>280.81777168805701</v>
      </c>
      <c r="I638" s="28">
        <v>273.42231390131798</v>
      </c>
      <c r="J638" s="28">
        <v>0</v>
      </c>
      <c r="R638"/>
    </row>
    <row r="639" spans="1:18" x14ac:dyDescent="0.25">
      <c r="A639" s="8" t="str">
        <f>A638</f>
        <v>CR</v>
      </c>
      <c r="B639" s="8">
        <v>2</v>
      </c>
      <c r="C639" s="8">
        <f>C638</f>
        <v>38</v>
      </c>
      <c r="D639" s="8">
        <f>D638</f>
        <v>2</v>
      </c>
      <c r="E639" s="8" t="str">
        <f>E638</f>
        <v>unit</v>
      </c>
      <c r="F639" s="8">
        <f>F638</f>
        <v>25.75</v>
      </c>
      <c r="G639" s="8">
        <f>G638</f>
        <v>130.5</v>
      </c>
      <c r="H639" s="28">
        <v>280.81777168805701</v>
      </c>
      <c r="I639" s="28">
        <v>273.42231390131798</v>
      </c>
      <c r="J639" s="28">
        <v>14.739583333000001</v>
      </c>
      <c r="R639"/>
    </row>
    <row r="640" spans="1:18" x14ac:dyDescent="0.25">
      <c r="A640" s="8" t="str">
        <f t="shared" ref="A640:A642" si="507">A639</f>
        <v>CR</v>
      </c>
      <c r="B640" s="8">
        <v>3</v>
      </c>
      <c r="C640" s="8">
        <f t="shared" ref="C640:G640" si="508">C639</f>
        <v>38</v>
      </c>
      <c r="D640" s="8">
        <f t="shared" si="508"/>
        <v>2</v>
      </c>
      <c r="E640" s="8" t="str">
        <f t="shared" si="508"/>
        <v>unit</v>
      </c>
      <c r="F640" s="8">
        <f t="shared" si="508"/>
        <v>25.75</v>
      </c>
      <c r="G640" s="8">
        <f t="shared" si="508"/>
        <v>130.5</v>
      </c>
      <c r="H640" s="28">
        <v>280.81777168805701</v>
      </c>
      <c r="I640" s="28">
        <v>273.42231390131798</v>
      </c>
      <c r="J640" s="27">
        <v>25.395833329999999</v>
      </c>
      <c r="R640"/>
    </row>
    <row r="641" spans="1:18" x14ac:dyDescent="0.25">
      <c r="A641" s="8" t="str">
        <f t="shared" si="507"/>
        <v>CR</v>
      </c>
      <c r="B641" s="19">
        <v>4</v>
      </c>
      <c r="C641" s="8">
        <f t="shared" ref="C641:G641" si="509">C640</f>
        <v>38</v>
      </c>
      <c r="D641" s="8">
        <f t="shared" si="509"/>
        <v>2</v>
      </c>
      <c r="E641" s="8" t="str">
        <f t="shared" si="509"/>
        <v>unit</v>
      </c>
      <c r="F641" s="8">
        <f t="shared" si="509"/>
        <v>25.75</v>
      </c>
      <c r="G641" s="8">
        <f t="shared" si="509"/>
        <v>130.5</v>
      </c>
      <c r="H641" s="28">
        <v>280.81777168805701</v>
      </c>
      <c r="I641" s="28">
        <v>273.42231390131798</v>
      </c>
      <c r="J641" s="28">
        <v>36.052083332999999</v>
      </c>
      <c r="R641"/>
    </row>
    <row r="642" spans="1:18" x14ac:dyDescent="0.25">
      <c r="A642" s="8" t="str">
        <f t="shared" si="507"/>
        <v>CR</v>
      </c>
      <c r="B642" s="19">
        <v>5</v>
      </c>
      <c r="C642" s="8">
        <f t="shared" ref="C642" si="510">C641</f>
        <v>38</v>
      </c>
      <c r="D642" s="8">
        <v>15</v>
      </c>
      <c r="E642" s="8" t="s">
        <v>10</v>
      </c>
      <c r="F642" s="8">
        <f t="shared" ref="F642:G642" si="511">F641</f>
        <v>25.75</v>
      </c>
      <c r="G642" s="8">
        <f t="shared" si="511"/>
        <v>130.5</v>
      </c>
      <c r="H642" s="28">
        <v>280.81777168805701</v>
      </c>
      <c r="I642" s="28">
        <v>273.42231390131798</v>
      </c>
      <c r="J642" s="28">
        <v>46.708333332999999</v>
      </c>
      <c r="R642"/>
    </row>
    <row r="643" spans="1:18" x14ac:dyDescent="0.25">
      <c r="R643"/>
    </row>
    <row r="644" spans="1:18" x14ac:dyDescent="0.25">
      <c r="A644" s="8" t="s">
        <v>162</v>
      </c>
      <c r="B644" s="8">
        <v>1.5</v>
      </c>
      <c r="C644" s="8">
        <f>35+6/2</f>
        <v>38</v>
      </c>
      <c r="D644" s="8">
        <v>2</v>
      </c>
      <c r="E644" s="8" t="s">
        <v>11</v>
      </c>
      <c r="F644" s="8">
        <v>25.75</v>
      </c>
      <c r="G644" s="8">
        <f>28+17.75+15.25+13.5+34+25.75</f>
        <v>134.25</v>
      </c>
      <c r="H644" s="28">
        <v>280.15091916296399</v>
      </c>
      <c r="I644" s="28">
        <v>247.63070711850801</v>
      </c>
      <c r="J644" s="28">
        <v>0</v>
      </c>
      <c r="R644"/>
    </row>
    <row r="645" spans="1:18" x14ac:dyDescent="0.25">
      <c r="A645" s="8" t="str">
        <f>A644</f>
        <v>CR2</v>
      </c>
      <c r="B645" s="8">
        <v>2</v>
      </c>
      <c r="C645" s="8">
        <f>C644</f>
        <v>38</v>
      </c>
      <c r="D645" s="8">
        <f>D644</f>
        <v>2</v>
      </c>
      <c r="E645" s="8" t="str">
        <f>E644</f>
        <v>unit</v>
      </c>
      <c r="F645" s="8">
        <f>F644</f>
        <v>25.75</v>
      </c>
      <c r="G645" s="8">
        <f>G644</f>
        <v>134.25</v>
      </c>
      <c r="H645" s="28">
        <v>280.15091916296399</v>
      </c>
      <c r="I645" s="28">
        <v>247.63070711850801</v>
      </c>
      <c r="J645" s="28">
        <v>14.739583333000001</v>
      </c>
      <c r="R645"/>
    </row>
    <row r="646" spans="1:18" x14ac:dyDescent="0.25">
      <c r="A646" s="8" t="str">
        <f t="shared" ref="A646:A648" si="512">A645</f>
        <v>CR2</v>
      </c>
      <c r="B646" s="8">
        <v>3</v>
      </c>
      <c r="C646" s="8">
        <f t="shared" ref="C646:G646" si="513">C645</f>
        <v>38</v>
      </c>
      <c r="D646" s="8">
        <f t="shared" si="513"/>
        <v>2</v>
      </c>
      <c r="E646" s="8" t="str">
        <f t="shared" si="513"/>
        <v>unit</v>
      </c>
      <c r="F646" s="8">
        <f t="shared" si="513"/>
        <v>25.75</v>
      </c>
      <c r="G646" s="8">
        <f t="shared" si="513"/>
        <v>134.25</v>
      </c>
      <c r="H646" s="28">
        <v>280.15091916296399</v>
      </c>
      <c r="I646" s="28">
        <v>247.63070711850801</v>
      </c>
      <c r="J646" s="27">
        <v>25.395833329999999</v>
      </c>
      <c r="R646"/>
    </row>
    <row r="647" spans="1:18" x14ac:dyDescent="0.25">
      <c r="A647" s="8" t="str">
        <f t="shared" si="512"/>
        <v>CR2</v>
      </c>
      <c r="B647" s="19">
        <v>4</v>
      </c>
      <c r="C647" s="8">
        <f t="shared" ref="C647:G648" si="514">C646</f>
        <v>38</v>
      </c>
      <c r="D647" s="8">
        <f t="shared" si="514"/>
        <v>2</v>
      </c>
      <c r="E647" s="8" t="str">
        <f t="shared" si="514"/>
        <v>unit</v>
      </c>
      <c r="F647" s="8">
        <f t="shared" si="514"/>
        <v>25.75</v>
      </c>
      <c r="G647" s="8">
        <f t="shared" si="514"/>
        <v>134.25</v>
      </c>
      <c r="H647" s="28">
        <v>280.15091916296399</v>
      </c>
      <c r="I647" s="28">
        <v>247.63070711850801</v>
      </c>
      <c r="J647" s="28">
        <v>36.052083332999999</v>
      </c>
      <c r="R647"/>
    </row>
    <row r="648" spans="1:18" x14ac:dyDescent="0.25">
      <c r="A648" s="8" t="str">
        <f t="shared" si="512"/>
        <v>CR2</v>
      </c>
      <c r="B648" s="19">
        <v>5</v>
      </c>
      <c r="C648" s="8">
        <f t="shared" si="514"/>
        <v>38</v>
      </c>
      <c r="D648" s="8">
        <v>15</v>
      </c>
      <c r="E648" s="8" t="s">
        <v>10</v>
      </c>
      <c r="F648" s="8">
        <f t="shared" ref="F648:G648" si="515">F647</f>
        <v>25.75</v>
      </c>
      <c r="G648" s="8">
        <f t="shared" si="515"/>
        <v>134.25</v>
      </c>
      <c r="H648" s="28">
        <v>280.15091916296399</v>
      </c>
      <c r="I648" s="28">
        <v>247.63070711850801</v>
      </c>
      <c r="J648" s="28">
        <v>46.708333332999999</v>
      </c>
      <c r="R648"/>
    </row>
    <row r="649" spans="1:18" x14ac:dyDescent="0.25">
      <c r="R649"/>
    </row>
    <row r="650" spans="1:18" x14ac:dyDescent="0.25">
      <c r="A650" s="8" t="s">
        <v>112</v>
      </c>
      <c r="B650" s="8">
        <v>1.5</v>
      </c>
      <c r="C650" s="8">
        <v>38</v>
      </c>
      <c r="D650" s="8">
        <v>2</v>
      </c>
      <c r="E650" s="8" t="s">
        <v>11</v>
      </c>
      <c r="F650" s="8">
        <v>11</v>
      </c>
      <c r="G650" s="8">
        <f>25.75+17.5+28.75+34+11+13.5</f>
        <v>130.5</v>
      </c>
      <c r="H650" s="28">
        <v>280.477558462329</v>
      </c>
      <c r="I650" s="28">
        <v>232.058761040881</v>
      </c>
      <c r="J650" s="28">
        <v>0</v>
      </c>
      <c r="R650"/>
    </row>
    <row r="651" spans="1:18" x14ac:dyDescent="0.25">
      <c r="A651" s="8" t="str">
        <f>A650</f>
        <v>CS</v>
      </c>
      <c r="B651" s="8">
        <v>2</v>
      </c>
      <c r="C651" s="8">
        <f>C650</f>
        <v>38</v>
      </c>
      <c r="D651" s="8">
        <f>D650</f>
        <v>2</v>
      </c>
      <c r="E651" s="8" t="str">
        <f>E650</f>
        <v>unit</v>
      </c>
      <c r="F651" s="8">
        <f>F650</f>
        <v>11</v>
      </c>
      <c r="G651" s="8">
        <f>G650</f>
        <v>130.5</v>
      </c>
      <c r="H651" s="28">
        <v>280.477558462329</v>
      </c>
      <c r="I651" s="28">
        <v>232.058761040881</v>
      </c>
      <c r="J651" s="28">
        <v>14.739583333000001</v>
      </c>
      <c r="R651"/>
    </row>
    <row r="652" spans="1:18" x14ac:dyDescent="0.25">
      <c r="A652" s="8" t="str">
        <f t="shared" ref="A652:A654" si="516">A651</f>
        <v>CS</v>
      </c>
      <c r="B652" s="8">
        <v>3</v>
      </c>
      <c r="C652" s="8">
        <f t="shared" ref="C652:G652" si="517">C651</f>
        <v>38</v>
      </c>
      <c r="D652" s="8">
        <f t="shared" si="517"/>
        <v>2</v>
      </c>
      <c r="E652" s="8" t="str">
        <f t="shared" si="517"/>
        <v>unit</v>
      </c>
      <c r="F652" s="8">
        <f t="shared" si="517"/>
        <v>11</v>
      </c>
      <c r="G652" s="8">
        <f t="shared" si="517"/>
        <v>130.5</v>
      </c>
      <c r="H652" s="28">
        <v>280.477558462329</v>
      </c>
      <c r="I652" s="28">
        <v>232.058761040881</v>
      </c>
      <c r="J652" s="27">
        <v>25.395833329999999</v>
      </c>
      <c r="R652"/>
    </row>
    <row r="653" spans="1:18" x14ac:dyDescent="0.25">
      <c r="A653" s="8" t="str">
        <f t="shared" si="516"/>
        <v>CS</v>
      </c>
      <c r="B653" s="19">
        <v>4</v>
      </c>
      <c r="C653" s="8">
        <f t="shared" ref="C653:G653" si="518">C652</f>
        <v>38</v>
      </c>
      <c r="D653" s="8">
        <f t="shared" si="518"/>
        <v>2</v>
      </c>
      <c r="E653" s="8" t="str">
        <f t="shared" si="518"/>
        <v>unit</v>
      </c>
      <c r="F653" s="8">
        <f t="shared" si="518"/>
        <v>11</v>
      </c>
      <c r="G653" s="8">
        <f t="shared" si="518"/>
        <v>130.5</v>
      </c>
      <c r="H653" s="28">
        <v>280.477558462329</v>
      </c>
      <c r="I653" s="28">
        <v>232.058761040881</v>
      </c>
      <c r="J653" s="28">
        <v>36.052083332999999</v>
      </c>
    </row>
    <row r="654" spans="1:18" x14ac:dyDescent="0.25">
      <c r="A654" s="8" t="str">
        <f t="shared" si="516"/>
        <v>CS</v>
      </c>
      <c r="B654" s="19">
        <v>5</v>
      </c>
      <c r="C654" s="8">
        <f t="shared" ref="C654" si="519">C653</f>
        <v>38</v>
      </c>
      <c r="D654" s="8">
        <v>15</v>
      </c>
      <c r="E654" s="8" t="s">
        <v>10</v>
      </c>
      <c r="F654" s="8">
        <f t="shared" ref="F654:G654" si="520">F653</f>
        <v>11</v>
      </c>
      <c r="G654" s="8">
        <f t="shared" si="520"/>
        <v>130.5</v>
      </c>
      <c r="H654" s="28">
        <v>280.477558462329</v>
      </c>
      <c r="I654" s="28">
        <v>232.058761040881</v>
      </c>
      <c r="J654" s="28">
        <v>46.708333332999999</v>
      </c>
      <c r="R654"/>
    </row>
    <row r="655" spans="1:18" x14ac:dyDescent="0.25">
      <c r="R655"/>
    </row>
    <row r="656" spans="1:18" x14ac:dyDescent="0.25">
      <c r="A656" s="8" t="s">
        <v>113</v>
      </c>
      <c r="B656" s="8">
        <v>1.5</v>
      </c>
      <c r="C656" s="8">
        <f>35+6/2</f>
        <v>38</v>
      </c>
      <c r="D656" s="8">
        <f>6/2</f>
        <v>3</v>
      </c>
      <c r="E656" s="8" t="s">
        <v>11</v>
      </c>
      <c r="F656" s="8">
        <v>17.5</v>
      </c>
      <c r="G656" s="8">
        <f>25.75+17.5+28.75+34+11+13.5</f>
        <v>130.5</v>
      </c>
      <c r="H656" s="28">
        <v>280.477558462329</v>
      </c>
      <c r="I656" s="28">
        <v>211.52772328486</v>
      </c>
      <c r="J656" s="28">
        <v>0</v>
      </c>
      <c r="R656"/>
    </row>
    <row r="657" spans="1:18" x14ac:dyDescent="0.25">
      <c r="A657" s="8" t="str">
        <f>A656</f>
        <v>CT</v>
      </c>
      <c r="B657" s="8">
        <v>2</v>
      </c>
      <c r="C657" s="8">
        <f>C656</f>
        <v>38</v>
      </c>
      <c r="D657" s="8">
        <f>D656</f>
        <v>3</v>
      </c>
      <c r="E657" s="8" t="str">
        <f>E656</f>
        <v>unit</v>
      </c>
      <c r="F657" s="8">
        <f>F656</f>
        <v>17.5</v>
      </c>
      <c r="G657" s="8">
        <f>G656</f>
        <v>130.5</v>
      </c>
      <c r="H657" s="28">
        <v>280.477558462329</v>
      </c>
      <c r="I657" s="28">
        <v>211.52772328486</v>
      </c>
      <c r="J657" s="28">
        <v>14.739583333000001</v>
      </c>
      <c r="R657"/>
    </row>
    <row r="658" spans="1:18" x14ac:dyDescent="0.25">
      <c r="A658" s="8" t="str">
        <f t="shared" ref="A658:A660" si="521">A657</f>
        <v>CT</v>
      </c>
      <c r="B658" s="8">
        <v>3</v>
      </c>
      <c r="C658" s="8">
        <f t="shared" ref="C658:G658" si="522">C657</f>
        <v>38</v>
      </c>
      <c r="D658" s="8">
        <f t="shared" si="522"/>
        <v>3</v>
      </c>
      <c r="E658" s="8" t="str">
        <f t="shared" si="522"/>
        <v>unit</v>
      </c>
      <c r="F658" s="8">
        <f t="shared" si="522"/>
        <v>17.5</v>
      </c>
      <c r="G658" s="8">
        <f t="shared" si="522"/>
        <v>130.5</v>
      </c>
      <c r="H658" s="28">
        <v>280.477558462329</v>
      </c>
      <c r="I658" s="28">
        <v>211.52772328486</v>
      </c>
      <c r="J658" s="27">
        <v>25.395833329999999</v>
      </c>
      <c r="R658"/>
    </row>
    <row r="659" spans="1:18" x14ac:dyDescent="0.25">
      <c r="A659" s="8" t="str">
        <f t="shared" si="521"/>
        <v>CT</v>
      </c>
      <c r="B659" s="19">
        <v>4</v>
      </c>
      <c r="C659" s="8">
        <f t="shared" ref="C659:G659" si="523">C658</f>
        <v>38</v>
      </c>
      <c r="D659" s="8">
        <f t="shared" si="523"/>
        <v>3</v>
      </c>
      <c r="E659" s="8" t="str">
        <f t="shared" si="523"/>
        <v>unit</v>
      </c>
      <c r="F659" s="8">
        <f t="shared" si="523"/>
        <v>17.5</v>
      </c>
      <c r="G659" s="8">
        <f t="shared" si="523"/>
        <v>130.5</v>
      </c>
      <c r="H659" s="28">
        <v>280.477558462329</v>
      </c>
      <c r="I659" s="28">
        <v>211.52772328486</v>
      </c>
      <c r="J659" s="28">
        <v>36.052083332999999</v>
      </c>
    </row>
    <row r="660" spans="1:18" x14ac:dyDescent="0.25">
      <c r="A660" s="8" t="str">
        <f t="shared" si="521"/>
        <v>CT</v>
      </c>
      <c r="B660" s="19">
        <v>5</v>
      </c>
      <c r="C660" s="8">
        <f t="shared" ref="C660" si="524">C659</f>
        <v>38</v>
      </c>
      <c r="D660" s="8">
        <v>15</v>
      </c>
      <c r="E660" s="8" t="s">
        <v>10</v>
      </c>
      <c r="F660" s="8">
        <f t="shared" ref="F660:G660" si="525">F659</f>
        <v>17.5</v>
      </c>
      <c r="G660" s="8">
        <f t="shared" si="525"/>
        <v>130.5</v>
      </c>
      <c r="H660" s="28">
        <v>280.477558462329</v>
      </c>
      <c r="I660" s="28">
        <v>211.52772328486</v>
      </c>
      <c r="J660" s="28">
        <v>46.708333332999999</v>
      </c>
      <c r="R660"/>
    </row>
    <row r="661" spans="1:18" x14ac:dyDescent="0.25">
      <c r="R661"/>
    </row>
    <row r="662" spans="1:18" x14ac:dyDescent="0.25">
      <c r="A662" s="8" t="s">
        <v>114</v>
      </c>
      <c r="B662" s="8">
        <v>1.5</v>
      </c>
      <c r="C662" s="8">
        <f>35+6/2</f>
        <v>38</v>
      </c>
      <c r="D662" s="8">
        <f>6/2</f>
        <v>3</v>
      </c>
      <c r="E662" s="8" t="s">
        <v>11</v>
      </c>
      <c r="F662" s="8">
        <v>28.25</v>
      </c>
      <c r="G662" s="8">
        <f>25.75+17.5+28.75+34+11+13.5</f>
        <v>130.5</v>
      </c>
      <c r="H662" s="28">
        <v>280.477558462329</v>
      </c>
      <c r="I662" s="28">
        <v>179.57123384898301</v>
      </c>
      <c r="J662" s="28">
        <v>0</v>
      </c>
      <c r="R662"/>
    </row>
    <row r="663" spans="1:18" x14ac:dyDescent="0.25">
      <c r="A663" s="8" t="str">
        <f>A662</f>
        <v>CU</v>
      </c>
      <c r="B663" s="8">
        <v>2</v>
      </c>
      <c r="C663" s="8">
        <f>C662</f>
        <v>38</v>
      </c>
      <c r="D663" s="8">
        <f>D662</f>
        <v>3</v>
      </c>
      <c r="E663" s="8" t="str">
        <f>E662</f>
        <v>unit</v>
      </c>
      <c r="F663" s="8">
        <f>F662</f>
        <v>28.25</v>
      </c>
      <c r="G663" s="8">
        <f>G662</f>
        <v>130.5</v>
      </c>
      <c r="H663" s="28">
        <v>280.477558462329</v>
      </c>
      <c r="I663" s="28">
        <v>179.57123384898301</v>
      </c>
      <c r="J663" s="28">
        <v>14.739583333000001</v>
      </c>
      <c r="R663"/>
    </row>
    <row r="664" spans="1:18" x14ac:dyDescent="0.25">
      <c r="A664" s="8" t="str">
        <f t="shared" ref="A664:A666" si="526">A663</f>
        <v>CU</v>
      </c>
      <c r="B664" s="8">
        <v>3</v>
      </c>
      <c r="C664" s="8">
        <f t="shared" ref="C664:G664" si="527">C663</f>
        <v>38</v>
      </c>
      <c r="D664" s="8">
        <f t="shared" si="527"/>
        <v>3</v>
      </c>
      <c r="E664" s="8" t="str">
        <f t="shared" si="527"/>
        <v>unit</v>
      </c>
      <c r="F664" s="8">
        <f t="shared" si="527"/>
        <v>28.25</v>
      </c>
      <c r="G664" s="8">
        <f t="shared" si="527"/>
        <v>130.5</v>
      </c>
      <c r="H664" s="28">
        <v>280.477558462329</v>
      </c>
      <c r="I664" s="28">
        <v>179.57123384898301</v>
      </c>
      <c r="J664" s="27">
        <v>25.395833329999999</v>
      </c>
      <c r="R664"/>
    </row>
    <row r="665" spans="1:18" x14ac:dyDescent="0.25">
      <c r="A665" s="8" t="str">
        <f t="shared" si="526"/>
        <v>CU</v>
      </c>
      <c r="B665" s="19">
        <v>4</v>
      </c>
      <c r="C665" s="8">
        <f t="shared" ref="C665:G665" si="528">C664</f>
        <v>38</v>
      </c>
      <c r="D665" s="8">
        <f t="shared" si="528"/>
        <v>3</v>
      </c>
      <c r="E665" s="8" t="str">
        <f t="shared" si="528"/>
        <v>unit</v>
      </c>
      <c r="F665" s="8">
        <f t="shared" si="528"/>
        <v>28.25</v>
      </c>
      <c r="G665" s="8">
        <f t="shared" si="528"/>
        <v>130.5</v>
      </c>
      <c r="H665" s="28">
        <v>280.477558462329</v>
      </c>
      <c r="I665" s="28">
        <v>179.57123384898301</v>
      </c>
      <c r="J665" s="28">
        <v>36.052083332999999</v>
      </c>
    </row>
    <row r="666" spans="1:18" x14ac:dyDescent="0.25">
      <c r="A666" s="8" t="str">
        <f t="shared" si="526"/>
        <v>CU</v>
      </c>
      <c r="B666" s="19">
        <v>5</v>
      </c>
      <c r="C666" s="8">
        <f t="shared" ref="C666" si="529">C665</f>
        <v>38</v>
      </c>
      <c r="D666" s="8">
        <v>2</v>
      </c>
      <c r="E666" s="8" t="s">
        <v>10</v>
      </c>
      <c r="F666" s="8">
        <f t="shared" ref="F666:G666" si="530">F665</f>
        <v>28.25</v>
      </c>
      <c r="G666" s="8">
        <f t="shared" si="530"/>
        <v>130.5</v>
      </c>
      <c r="H666" s="28">
        <v>280.477558462329</v>
      </c>
      <c r="I666" s="28">
        <v>179.57123384898301</v>
      </c>
      <c r="J666" s="28">
        <v>46.708333332999999</v>
      </c>
      <c r="R666"/>
    </row>
    <row r="667" spans="1:18" x14ac:dyDescent="0.25">
      <c r="A667" s="8"/>
      <c r="B667" s="19"/>
      <c r="C667" s="8"/>
      <c r="D667" s="8"/>
      <c r="E667" s="8"/>
      <c r="F667" s="8"/>
      <c r="G667" s="8"/>
      <c r="H667" s="28"/>
      <c r="I667" s="28"/>
      <c r="R667"/>
    </row>
    <row r="668" spans="1:18" x14ac:dyDescent="0.25">
      <c r="A668" s="8" t="s">
        <v>135</v>
      </c>
      <c r="B668" s="8">
        <v>1.5</v>
      </c>
      <c r="C668" s="8">
        <f>35+6/2</f>
        <v>38</v>
      </c>
      <c r="D668" s="8">
        <f>14/2</f>
        <v>7</v>
      </c>
      <c r="E668" s="8" t="s">
        <v>11</v>
      </c>
      <c r="F668" s="8">
        <v>13.5</v>
      </c>
      <c r="G668" s="8">
        <f>25.75+17.5+28.75+34+11+13.5</f>
        <v>130.5</v>
      </c>
      <c r="H668" s="28">
        <v>280.477558462329</v>
      </c>
      <c r="I668" s="28">
        <v>162.87260907710601</v>
      </c>
      <c r="J668" s="28">
        <v>0</v>
      </c>
      <c r="R668"/>
    </row>
    <row r="669" spans="1:18" x14ac:dyDescent="0.25">
      <c r="A669" s="8" t="str">
        <f>A668</f>
        <v>CV</v>
      </c>
      <c r="B669" s="8">
        <v>2</v>
      </c>
      <c r="C669" s="8">
        <f>C668</f>
        <v>38</v>
      </c>
      <c r="D669" s="8">
        <f>D668</f>
        <v>7</v>
      </c>
      <c r="E669" s="8" t="str">
        <f>E668</f>
        <v>unit</v>
      </c>
      <c r="F669" s="8">
        <f>F668</f>
        <v>13.5</v>
      </c>
      <c r="G669" s="8">
        <f>G668</f>
        <v>130.5</v>
      </c>
      <c r="H669" s="28">
        <v>280.477558462329</v>
      </c>
      <c r="I669" s="28">
        <v>162.87260907710601</v>
      </c>
      <c r="J669" s="28">
        <v>14.739583333000001</v>
      </c>
      <c r="R669"/>
    </row>
    <row r="670" spans="1:18" x14ac:dyDescent="0.25">
      <c r="A670" s="8" t="str">
        <f t="shared" ref="A670:A672" si="531">A669</f>
        <v>CV</v>
      </c>
      <c r="B670" s="8">
        <v>3</v>
      </c>
      <c r="C670" s="8">
        <f t="shared" ref="C670:G670" si="532">C669</f>
        <v>38</v>
      </c>
      <c r="D670" s="8">
        <f t="shared" si="532"/>
        <v>7</v>
      </c>
      <c r="E670" s="8" t="str">
        <f t="shared" si="532"/>
        <v>unit</v>
      </c>
      <c r="F670" s="8">
        <f t="shared" si="532"/>
        <v>13.5</v>
      </c>
      <c r="G670" s="8">
        <f t="shared" si="532"/>
        <v>130.5</v>
      </c>
      <c r="H670" s="28">
        <v>280.477558462329</v>
      </c>
      <c r="I670" s="28">
        <v>162.87260907710601</v>
      </c>
      <c r="J670" s="27">
        <v>25.395833329999999</v>
      </c>
      <c r="R670"/>
    </row>
    <row r="671" spans="1:18" x14ac:dyDescent="0.25">
      <c r="A671" s="8" t="str">
        <f t="shared" si="531"/>
        <v>CV</v>
      </c>
      <c r="B671" s="19">
        <v>4</v>
      </c>
      <c r="C671" s="8">
        <f t="shared" ref="C671:G672" si="533">C670</f>
        <v>38</v>
      </c>
      <c r="D671" s="8">
        <f t="shared" si="533"/>
        <v>7</v>
      </c>
      <c r="E671" s="8" t="str">
        <f t="shared" si="533"/>
        <v>unit</v>
      </c>
      <c r="F671" s="8">
        <f t="shared" si="533"/>
        <v>13.5</v>
      </c>
      <c r="G671" s="8">
        <f t="shared" si="533"/>
        <v>130.5</v>
      </c>
      <c r="H671" s="28">
        <v>280.477558462329</v>
      </c>
      <c r="I671" s="28">
        <v>162.87260907710601</v>
      </c>
      <c r="J671" s="28">
        <v>36.052083332999999</v>
      </c>
    </row>
    <row r="672" spans="1:18" x14ac:dyDescent="0.25">
      <c r="A672" s="8" t="str">
        <f t="shared" si="531"/>
        <v>CV</v>
      </c>
      <c r="B672" s="19">
        <v>5</v>
      </c>
      <c r="C672" s="8">
        <f t="shared" si="533"/>
        <v>38</v>
      </c>
      <c r="D672" s="8">
        <v>2</v>
      </c>
      <c r="E672" s="8" t="s">
        <v>10</v>
      </c>
      <c r="F672" s="8">
        <f t="shared" ref="F672:G672" si="534">F671</f>
        <v>13.5</v>
      </c>
      <c r="G672" s="8">
        <f t="shared" si="534"/>
        <v>130.5</v>
      </c>
      <c r="H672" s="28">
        <v>280.477558462329</v>
      </c>
      <c r="I672" s="28">
        <v>162.87260907710601</v>
      </c>
      <c r="J672" s="28">
        <v>46.708333332999999</v>
      </c>
      <c r="R672"/>
    </row>
    <row r="673" spans="1:18" x14ac:dyDescent="0.25">
      <c r="R673"/>
    </row>
    <row r="674" spans="1:18" x14ac:dyDescent="0.25">
      <c r="A674" s="8" t="s">
        <v>115</v>
      </c>
      <c r="B674" s="8">
        <v>1.5</v>
      </c>
      <c r="C674" s="8">
        <f>35+6/2</f>
        <v>38</v>
      </c>
      <c r="D674" s="8">
        <f>9/2</f>
        <v>4.5</v>
      </c>
      <c r="E674" s="8" t="s">
        <v>11</v>
      </c>
      <c r="F674" s="8">
        <v>34</v>
      </c>
      <c r="G674" s="8">
        <f>25.75+17.5+28.75+34+11+13.5</f>
        <v>130.5</v>
      </c>
      <c r="H674" s="28">
        <v>282.97585038433903</v>
      </c>
      <c r="I674" s="28">
        <v>148.42238253440499</v>
      </c>
      <c r="J674" s="28">
        <v>0</v>
      </c>
      <c r="R674"/>
    </row>
    <row r="675" spans="1:18" x14ac:dyDescent="0.25">
      <c r="A675" s="8" t="str">
        <f>A674</f>
        <v>CW</v>
      </c>
      <c r="B675" s="8">
        <v>2</v>
      </c>
      <c r="C675" s="8">
        <f>C674</f>
        <v>38</v>
      </c>
      <c r="D675" s="8">
        <f>D674</f>
        <v>4.5</v>
      </c>
      <c r="E675" s="8" t="str">
        <f>E674</f>
        <v>unit</v>
      </c>
      <c r="F675" s="8">
        <f>F674</f>
        <v>34</v>
      </c>
      <c r="G675" s="8">
        <f>G674</f>
        <v>130.5</v>
      </c>
      <c r="H675" s="28">
        <v>282.97585038433903</v>
      </c>
      <c r="I675" s="28">
        <v>148.42238253440499</v>
      </c>
      <c r="J675" s="28">
        <v>14.739583333000001</v>
      </c>
      <c r="R675"/>
    </row>
    <row r="676" spans="1:18" x14ac:dyDescent="0.25">
      <c r="A676" s="8" t="str">
        <f t="shared" ref="A676:A678" si="535">A675</f>
        <v>CW</v>
      </c>
      <c r="B676" s="8">
        <v>3</v>
      </c>
      <c r="C676" s="8">
        <f t="shared" ref="C676:G676" si="536">C675</f>
        <v>38</v>
      </c>
      <c r="D676" s="8">
        <f t="shared" si="536"/>
        <v>4.5</v>
      </c>
      <c r="E676" s="8" t="str">
        <f t="shared" si="536"/>
        <v>unit</v>
      </c>
      <c r="F676" s="8">
        <f t="shared" si="536"/>
        <v>34</v>
      </c>
      <c r="G676" s="8">
        <f t="shared" si="536"/>
        <v>130.5</v>
      </c>
      <c r="H676" s="28">
        <v>282.97585038433903</v>
      </c>
      <c r="I676" s="28">
        <v>148.42238253440499</v>
      </c>
      <c r="J676" s="27">
        <v>25.395833329999999</v>
      </c>
      <c r="R676"/>
    </row>
    <row r="677" spans="1:18" x14ac:dyDescent="0.25">
      <c r="A677" s="8" t="str">
        <f t="shared" si="535"/>
        <v>CW</v>
      </c>
      <c r="B677" s="19">
        <v>4</v>
      </c>
      <c r="C677" s="8">
        <f t="shared" ref="C677:G677" si="537">C676</f>
        <v>38</v>
      </c>
      <c r="D677" s="8">
        <f t="shared" si="537"/>
        <v>4.5</v>
      </c>
      <c r="E677" s="8" t="str">
        <f t="shared" si="537"/>
        <v>unit</v>
      </c>
      <c r="F677" s="8">
        <f t="shared" si="537"/>
        <v>34</v>
      </c>
      <c r="G677" s="8">
        <f t="shared" si="537"/>
        <v>130.5</v>
      </c>
      <c r="H677" s="28">
        <v>282.97585038433903</v>
      </c>
      <c r="I677" s="28">
        <v>148.42238253440499</v>
      </c>
      <c r="J677" s="28">
        <v>36.052083332999999</v>
      </c>
    </row>
    <row r="678" spans="1:18" x14ac:dyDescent="0.25">
      <c r="A678" s="8" t="str">
        <f t="shared" si="535"/>
        <v>CW</v>
      </c>
      <c r="B678" s="19">
        <v>5</v>
      </c>
      <c r="C678" s="8">
        <f t="shared" ref="C678" si="538">C677</f>
        <v>38</v>
      </c>
      <c r="D678" s="8">
        <v>2</v>
      </c>
      <c r="E678" s="8" t="s">
        <v>10</v>
      </c>
      <c r="F678" s="8">
        <f t="shared" ref="F678:G678" si="539">F677</f>
        <v>34</v>
      </c>
      <c r="G678" s="8">
        <f t="shared" si="539"/>
        <v>130.5</v>
      </c>
      <c r="H678" s="28">
        <v>282.97585038433903</v>
      </c>
      <c r="I678" s="28">
        <v>148.42238253440499</v>
      </c>
      <c r="J678" s="28">
        <v>46.708333332999999</v>
      </c>
      <c r="R678"/>
    </row>
    <row r="679" spans="1:18" x14ac:dyDescent="0.25">
      <c r="H679" s="28"/>
      <c r="I679" s="28"/>
      <c r="J679" s="27"/>
      <c r="R679"/>
    </row>
    <row r="680" spans="1:18" x14ac:dyDescent="0.25">
      <c r="A680" s="8" t="s">
        <v>163</v>
      </c>
      <c r="B680" s="8">
        <v>1.5</v>
      </c>
      <c r="C680" s="8">
        <f>35+6/2</f>
        <v>38</v>
      </c>
      <c r="D680" s="8">
        <f>9/2</f>
        <v>4.5</v>
      </c>
      <c r="E680" s="8" t="s">
        <v>11</v>
      </c>
      <c r="F680" s="8">
        <v>34</v>
      </c>
      <c r="G680" s="8">
        <f>28+17.75+15.25+13.5+34+25.75</f>
        <v>134.25</v>
      </c>
      <c r="H680" s="28">
        <v>281.97575527147001</v>
      </c>
      <c r="I680" s="28">
        <v>114.333967865392</v>
      </c>
      <c r="J680" s="28">
        <v>0</v>
      </c>
      <c r="R680"/>
    </row>
    <row r="681" spans="1:18" x14ac:dyDescent="0.25">
      <c r="A681" s="8" t="str">
        <f>A680</f>
        <v>CW2</v>
      </c>
      <c r="B681" s="8">
        <v>2</v>
      </c>
      <c r="C681" s="8">
        <f>C680</f>
        <v>38</v>
      </c>
      <c r="D681" s="8">
        <f>D680</f>
        <v>4.5</v>
      </c>
      <c r="E681" s="8" t="str">
        <f>E680</f>
        <v>unit</v>
      </c>
      <c r="F681" s="8">
        <f>F680</f>
        <v>34</v>
      </c>
      <c r="G681" s="8">
        <f>G680</f>
        <v>134.25</v>
      </c>
      <c r="H681" s="28">
        <v>281.97575527147001</v>
      </c>
      <c r="I681" s="28">
        <v>114.333967865392</v>
      </c>
      <c r="J681" s="28">
        <v>14.739583333000001</v>
      </c>
      <c r="R681"/>
    </row>
    <row r="682" spans="1:18" x14ac:dyDescent="0.25">
      <c r="A682" s="8" t="str">
        <f t="shared" ref="A682:A684" si="540">A681</f>
        <v>CW2</v>
      </c>
      <c r="B682" s="8">
        <v>3</v>
      </c>
      <c r="C682" s="8">
        <f t="shared" ref="C682:G682" si="541">C681</f>
        <v>38</v>
      </c>
      <c r="D682" s="8">
        <f t="shared" si="541"/>
        <v>4.5</v>
      </c>
      <c r="E682" s="8" t="str">
        <f t="shared" si="541"/>
        <v>unit</v>
      </c>
      <c r="F682" s="8">
        <f t="shared" si="541"/>
        <v>34</v>
      </c>
      <c r="G682" s="8">
        <f t="shared" si="541"/>
        <v>134.25</v>
      </c>
      <c r="H682" s="28">
        <v>281.97575527147001</v>
      </c>
      <c r="I682" s="28">
        <v>114.333967865392</v>
      </c>
      <c r="J682" s="27">
        <v>25.395833329999999</v>
      </c>
      <c r="R682"/>
    </row>
    <row r="683" spans="1:18" x14ac:dyDescent="0.25">
      <c r="A683" s="8" t="str">
        <f t="shared" si="540"/>
        <v>CW2</v>
      </c>
      <c r="B683" s="19">
        <v>4</v>
      </c>
      <c r="C683" s="8">
        <f t="shared" ref="C683:G684" si="542">C682</f>
        <v>38</v>
      </c>
      <c r="D683" s="8">
        <f t="shared" si="542"/>
        <v>4.5</v>
      </c>
      <c r="E683" s="8" t="str">
        <f t="shared" si="542"/>
        <v>unit</v>
      </c>
      <c r="F683" s="8">
        <f t="shared" si="542"/>
        <v>34</v>
      </c>
      <c r="G683" s="8">
        <f t="shared" si="542"/>
        <v>134.25</v>
      </c>
      <c r="H683" s="28">
        <v>281.97575527147001</v>
      </c>
      <c r="I683" s="28">
        <v>114.333967865392</v>
      </c>
      <c r="J683" s="28">
        <v>36.052083332999999</v>
      </c>
    </row>
    <row r="684" spans="1:18" x14ac:dyDescent="0.25">
      <c r="A684" s="8" t="str">
        <f t="shared" si="540"/>
        <v>CW2</v>
      </c>
      <c r="B684" s="19">
        <v>5</v>
      </c>
      <c r="C684" s="8">
        <f t="shared" si="542"/>
        <v>38</v>
      </c>
      <c r="D684" s="8">
        <v>2</v>
      </c>
      <c r="E684" s="8" t="s">
        <v>10</v>
      </c>
      <c r="F684" s="8">
        <f t="shared" ref="F684:G684" si="543">F683</f>
        <v>34</v>
      </c>
      <c r="G684" s="8">
        <f t="shared" si="543"/>
        <v>134.25</v>
      </c>
      <c r="H684" s="28">
        <v>281.97575527147001</v>
      </c>
      <c r="I684" s="28">
        <v>114.333967865392</v>
      </c>
      <c r="J684" s="28">
        <v>46.708333332999999</v>
      </c>
      <c r="R684"/>
    </row>
    <row r="685" spans="1:18" x14ac:dyDescent="0.25">
      <c r="R685"/>
    </row>
    <row r="686" spans="1:18" x14ac:dyDescent="0.25">
      <c r="A686" s="8" t="s">
        <v>116</v>
      </c>
      <c r="B686" s="8">
        <v>1.5</v>
      </c>
      <c r="C686" s="8">
        <v>33</v>
      </c>
      <c r="D686" s="8">
        <f>6/2</f>
        <v>3</v>
      </c>
      <c r="E686" s="8" t="s">
        <v>28</v>
      </c>
      <c r="F686" s="8">
        <v>20.25</v>
      </c>
      <c r="G686" s="8">
        <f>20.25+11+11.5+10.75+14+13</f>
        <v>80.5</v>
      </c>
      <c r="H686" s="28">
        <v>406.47795870227401</v>
      </c>
      <c r="I686" s="28">
        <v>267.42138983185703</v>
      </c>
      <c r="J686" s="28">
        <v>0</v>
      </c>
      <c r="R686"/>
    </row>
    <row r="687" spans="1:18" x14ac:dyDescent="0.25">
      <c r="A687" s="8" t="str">
        <f>A686</f>
        <v>CX</v>
      </c>
      <c r="B687" s="8">
        <v>2</v>
      </c>
      <c r="C687" s="8">
        <f>C686</f>
        <v>33</v>
      </c>
      <c r="D687" s="8">
        <f>D686</f>
        <v>3</v>
      </c>
      <c r="E687" s="8" t="str">
        <f>E686</f>
        <v>corridor</v>
      </c>
      <c r="F687" s="8">
        <f>F686</f>
        <v>20.25</v>
      </c>
      <c r="G687" s="8">
        <f>G686</f>
        <v>80.5</v>
      </c>
      <c r="H687" s="28">
        <v>406.47795870227401</v>
      </c>
      <c r="I687" s="28">
        <v>267.42138983185703</v>
      </c>
      <c r="J687" s="28">
        <v>14.739583333000001</v>
      </c>
      <c r="R687"/>
    </row>
    <row r="688" spans="1:18" x14ac:dyDescent="0.25">
      <c r="A688" s="8" t="str">
        <f t="shared" ref="A688:A690" si="544">A687</f>
        <v>CX</v>
      </c>
      <c r="B688" s="8">
        <v>3</v>
      </c>
      <c r="C688" s="8">
        <f t="shared" ref="C688:G688" si="545">C687</f>
        <v>33</v>
      </c>
      <c r="D688" s="8">
        <f t="shared" si="545"/>
        <v>3</v>
      </c>
      <c r="E688" s="8" t="str">
        <f t="shared" si="545"/>
        <v>corridor</v>
      </c>
      <c r="F688" s="8">
        <f t="shared" si="545"/>
        <v>20.25</v>
      </c>
      <c r="G688" s="8">
        <f t="shared" si="545"/>
        <v>80.5</v>
      </c>
      <c r="H688" s="28">
        <v>406.47795870227401</v>
      </c>
      <c r="I688" s="28">
        <v>267.42138983185703</v>
      </c>
      <c r="J688" s="27">
        <v>25.395833329999999</v>
      </c>
      <c r="R688"/>
    </row>
    <row r="689" spans="1:18" x14ac:dyDescent="0.25">
      <c r="A689" s="8" t="str">
        <f t="shared" si="544"/>
        <v>CX</v>
      </c>
      <c r="B689" s="19">
        <v>4</v>
      </c>
      <c r="C689" s="8">
        <f t="shared" ref="C689:G689" si="546">C688</f>
        <v>33</v>
      </c>
      <c r="D689" s="8">
        <f t="shared" si="546"/>
        <v>3</v>
      </c>
      <c r="E689" s="8" t="str">
        <f t="shared" si="546"/>
        <v>corridor</v>
      </c>
      <c r="F689" s="8">
        <f t="shared" si="546"/>
        <v>20.25</v>
      </c>
      <c r="G689" s="8">
        <f t="shared" si="546"/>
        <v>80.5</v>
      </c>
      <c r="H689" s="28">
        <v>406.47795870227401</v>
      </c>
      <c r="I689" s="28">
        <v>267.42138983185703</v>
      </c>
      <c r="J689" s="28">
        <v>36.052083332999999</v>
      </c>
    </row>
    <row r="690" spans="1:18" x14ac:dyDescent="0.25">
      <c r="A690" s="8" t="str">
        <f t="shared" si="544"/>
        <v>CX</v>
      </c>
      <c r="B690" s="19">
        <v>5</v>
      </c>
      <c r="C690" s="8">
        <f t="shared" ref="C690" si="547">C689</f>
        <v>33</v>
      </c>
      <c r="D690" s="8">
        <v>15</v>
      </c>
      <c r="E690" s="8" t="s">
        <v>10</v>
      </c>
      <c r="F690" s="8">
        <f t="shared" ref="F690:G690" si="548">F689</f>
        <v>20.25</v>
      </c>
      <c r="G690" s="8">
        <f t="shared" si="548"/>
        <v>80.5</v>
      </c>
      <c r="H690" s="28">
        <v>406.47795870227401</v>
      </c>
      <c r="I690" s="28">
        <v>267.42138983185703</v>
      </c>
      <c r="J690" s="28">
        <v>46.708333332999999</v>
      </c>
      <c r="R690"/>
    </row>
    <row r="691" spans="1:18" x14ac:dyDescent="0.25">
      <c r="R691"/>
    </row>
    <row r="692" spans="1:18" x14ac:dyDescent="0.25">
      <c r="A692" s="8" t="s">
        <v>117</v>
      </c>
      <c r="B692" s="8">
        <v>1.5</v>
      </c>
      <c r="C692" s="8">
        <v>33</v>
      </c>
      <c r="D692" s="8">
        <f>6/2</f>
        <v>3</v>
      </c>
      <c r="E692" s="8" t="s">
        <v>28</v>
      </c>
      <c r="F692" s="8">
        <v>11</v>
      </c>
      <c r="G692" s="8">
        <f>20.25+11+11.5+10.75+14+13</f>
        <v>80.5</v>
      </c>
      <c r="H692" s="28">
        <v>406.47805281809099</v>
      </c>
      <c r="I692" s="28">
        <v>242.687360081045</v>
      </c>
      <c r="J692" s="28">
        <v>0</v>
      </c>
      <c r="R692"/>
    </row>
    <row r="693" spans="1:18" x14ac:dyDescent="0.25">
      <c r="A693" s="8" t="str">
        <f>A692</f>
        <v>CY</v>
      </c>
      <c r="B693" s="8">
        <v>2</v>
      </c>
      <c r="C693" s="8">
        <f>C692</f>
        <v>33</v>
      </c>
      <c r="D693" s="8">
        <f>D692</f>
        <v>3</v>
      </c>
      <c r="E693" s="8" t="str">
        <f>E692</f>
        <v>corridor</v>
      </c>
      <c r="F693" s="8">
        <f>F692</f>
        <v>11</v>
      </c>
      <c r="G693" s="8">
        <f>G692</f>
        <v>80.5</v>
      </c>
      <c r="H693" s="28">
        <v>406.47805281809099</v>
      </c>
      <c r="I693" s="28">
        <v>242.687360081045</v>
      </c>
      <c r="J693" s="28">
        <v>14.739583333000001</v>
      </c>
      <c r="R693"/>
    </row>
    <row r="694" spans="1:18" x14ac:dyDescent="0.25">
      <c r="A694" s="8" t="str">
        <f t="shared" ref="A694:A696" si="549">A693</f>
        <v>CY</v>
      </c>
      <c r="B694" s="8">
        <v>3</v>
      </c>
      <c r="C694" s="8">
        <f t="shared" ref="C694:G694" si="550">C693</f>
        <v>33</v>
      </c>
      <c r="D694" s="8">
        <f t="shared" si="550"/>
        <v>3</v>
      </c>
      <c r="E694" s="8" t="str">
        <f t="shared" si="550"/>
        <v>corridor</v>
      </c>
      <c r="F694" s="8">
        <f t="shared" si="550"/>
        <v>11</v>
      </c>
      <c r="G694" s="8">
        <f t="shared" si="550"/>
        <v>80.5</v>
      </c>
      <c r="H694" s="28">
        <v>406.47805281809099</v>
      </c>
      <c r="I694" s="28">
        <v>242.687360081045</v>
      </c>
      <c r="J694" s="27">
        <v>25.395833329999999</v>
      </c>
      <c r="R694"/>
    </row>
    <row r="695" spans="1:18" x14ac:dyDescent="0.25">
      <c r="A695" s="8" t="str">
        <f t="shared" si="549"/>
        <v>CY</v>
      </c>
      <c r="B695" s="19">
        <v>4</v>
      </c>
      <c r="C695" s="8">
        <f t="shared" ref="C695:G695" si="551">C694</f>
        <v>33</v>
      </c>
      <c r="D695" s="8">
        <f t="shared" si="551"/>
        <v>3</v>
      </c>
      <c r="E695" s="8" t="str">
        <f t="shared" si="551"/>
        <v>corridor</v>
      </c>
      <c r="F695" s="8">
        <f t="shared" si="551"/>
        <v>11</v>
      </c>
      <c r="G695" s="8">
        <f t="shared" si="551"/>
        <v>80.5</v>
      </c>
      <c r="H695" s="28">
        <v>406.47805281809099</v>
      </c>
      <c r="I695" s="28">
        <v>242.687360081045</v>
      </c>
      <c r="J695" s="28">
        <v>36.052083332999999</v>
      </c>
    </row>
    <row r="696" spans="1:18" x14ac:dyDescent="0.25">
      <c r="A696" s="8" t="str">
        <f t="shared" si="549"/>
        <v>CY</v>
      </c>
      <c r="B696" s="19">
        <v>5</v>
      </c>
      <c r="C696" s="8">
        <f t="shared" ref="C696" si="552">C695</f>
        <v>33</v>
      </c>
      <c r="D696" s="8">
        <v>15</v>
      </c>
      <c r="E696" s="8" t="s">
        <v>10</v>
      </c>
      <c r="F696" s="8">
        <f t="shared" ref="F696:G696" si="553">F695</f>
        <v>11</v>
      </c>
      <c r="G696" s="8">
        <f t="shared" si="553"/>
        <v>80.5</v>
      </c>
      <c r="H696" s="28">
        <v>406.47805281809099</v>
      </c>
      <c r="I696" s="28">
        <v>242.687360081045</v>
      </c>
      <c r="J696" s="28">
        <v>46.708333332999999</v>
      </c>
      <c r="R696"/>
    </row>
    <row r="697" spans="1:18" x14ac:dyDescent="0.25">
      <c r="H697" s="30"/>
      <c r="R697"/>
    </row>
    <row r="698" spans="1:18" x14ac:dyDescent="0.25">
      <c r="A698" s="8" t="s">
        <v>118</v>
      </c>
      <c r="B698" s="8">
        <v>1.5</v>
      </c>
      <c r="C698" s="8">
        <v>33</v>
      </c>
      <c r="D698" s="8">
        <f>6/2</f>
        <v>3</v>
      </c>
      <c r="E698" s="8" t="s">
        <v>28</v>
      </c>
      <c r="F698" s="8">
        <v>11.5</v>
      </c>
      <c r="G698" s="8">
        <f>20.25+11+11.5+10.75+14+13</f>
        <v>80.5</v>
      </c>
      <c r="H698" s="28">
        <v>406.482459178488</v>
      </c>
      <c r="I698" s="28">
        <v>228.56735953231501</v>
      </c>
      <c r="J698" s="28">
        <v>0</v>
      </c>
      <c r="R698"/>
    </row>
    <row r="699" spans="1:18" x14ac:dyDescent="0.25">
      <c r="A699" s="8" t="str">
        <f>A698</f>
        <v>CZ</v>
      </c>
      <c r="B699" s="8">
        <v>2</v>
      </c>
      <c r="C699" s="8">
        <f>C698</f>
        <v>33</v>
      </c>
      <c r="D699" s="8">
        <f>D698</f>
        <v>3</v>
      </c>
      <c r="E699" s="8" t="str">
        <f>E698</f>
        <v>corridor</v>
      </c>
      <c r="F699" s="8">
        <f>F698</f>
        <v>11.5</v>
      </c>
      <c r="G699" s="8">
        <f>G698</f>
        <v>80.5</v>
      </c>
      <c r="H699" s="28">
        <v>406.482459178488</v>
      </c>
      <c r="I699" s="28">
        <v>228.56735953231501</v>
      </c>
      <c r="J699" s="28">
        <v>14.739583333000001</v>
      </c>
      <c r="R699"/>
    </row>
    <row r="700" spans="1:18" x14ac:dyDescent="0.25">
      <c r="A700" s="8" t="str">
        <f t="shared" ref="A700:A702" si="554">A699</f>
        <v>CZ</v>
      </c>
      <c r="B700" s="8">
        <v>3</v>
      </c>
      <c r="C700" s="8">
        <f t="shared" ref="C700:G700" si="555">C699</f>
        <v>33</v>
      </c>
      <c r="D700" s="8">
        <f t="shared" si="555"/>
        <v>3</v>
      </c>
      <c r="E700" s="8" t="str">
        <f t="shared" si="555"/>
        <v>corridor</v>
      </c>
      <c r="F700" s="8">
        <f t="shared" si="555"/>
        <v>11.5</v>
      </c>
      <c r="G700" s="8">
        <f t="shared" si="555"/>
        <v>80.5</v>
      </c>
      <c r="H700" s="28">
        <v>406.482459178488</v>
      </c>
      <c r="I700" s="28">
        <v>228.56735953231501</v>
      </c>
      <c r="J700" s="27">
        <v>25.395833329999999</v>
      </c>
      <c r="R700"/>
    </row>
    <row r="701" spans="1:18" x14ac:dyDescent="0.25">
      <c r="A701" s="8" t="str">
        <f t="shared" si="554"/>
        <v>CZ</v>
      </c>
      <c r="B701" s="19">
        <v>4</v>
      </c>
      <c r="C701" s="8">
        <f t="shared" ref="C701:G701" si="556">C700</f>
        <v>33</v>
      </c>
      <c r="D701" s="8">
        <f t="shared" si="556"/>
        <v>3</v>
      </c>
      <c r="E701" s="8" t="str">
        <f t="shared" si="556"/>
        <v>corridor</v>
      </c>
      <c r="F701" s="8">
        <f t="shared" si="556"/>
        <v>11.5</v>
      </c>
      <c r="G701" s="8">
        <f t="shared" si="556"/>
        <v>80.5</v>
      </c>
      <c r="H701" s="28">
        <v>406.482459178488</v>
      </c>
      <c r="I701" s="28">
        <v>228.56735953231501</v>
      </c>
      <c r="J701" s="28">
        <v>36.052083332999999</v>
      </c>
    </row>
    <row r="702" spans="1:18" x14ac:dyDescent="0.25">
      <c r="A702" s="8" t="str">
        <f t="shared" si="554"/>
        <v>CZ</v>
      </c>
      <c r="B702" s="19">
        <v>5</v>
      </c>
      <c r="C702" s="8">
        <f t="shared" ref="C702" si="557">C701</f>
        <v>33</v>
      </c>
      <c r="D702" s="8">
        <v>15</v>
      </c>
      <c r="E702" s="8" t="s">
        <v>10</v>
      </c>
      <c r="F702" s="8">
        <f t="shared" ref="F702:G702" si="558">F701</f>
        <v>11.5</v>
      </c>
      <c r="G702" s="8">
        <f t="shared" si="558"/>
        <v>80.5</v>
      </c>
      <c r="H702" s="28">
        <v>406.482459178488</v>
      </c>
      <c r="I702" s="28">
        <v>228.56735953231501</v>
      </c>
      <c r="J702" s="28">
        <v>46.708333332999999</v>
      </c>
      <c r="R702"/>
    </row>
    <row r="703" spans="1:18" x14ac:dyDescent="0.25">
      <c r="R703"/>
    </row>
    <row r="704" spans="1:18" x14ac:dyDescent="0.25">
      <c r="A704" s="8" t="s">
        <v>119</v>
      </c>
      <c r="B704" s="8">
        <v>1.5</v>
      </c>
      <c r="C704" s="8">
        <v>33</v>
      </c>
      <c r="D704" s="8">
        <f>6/2</f>
        <v>3</v>
      </c>
      <c r="E704" s="8" t="s">
        <v>28</v>
      </c>
      <c r="F704" s="8">
        <v>10.75</v>
      </c>
      <c r="G704" s="8">
        <f>20.25+11+11.5+10.75+14+13</f>
        <v>80.5</v>
      </c>
      <c r="H704" s="28">
        <v>406.47785934757502</v>
      </c>
      <c r="I704" s="28">
        <v>214.029705599111</v>
      </c>
      <c r="J704" s="28">
        <v>0</v>
      </c>
      <c r="R704"/>
    </row>
    <row r="705" spans="1:18" x14ac:dyDescent="0.25">
      <c r="A705" s="8" t="str">
        <f>A704</f>
        <v>DA</v>
      </c>
      <c r="B705" s="8">
        <v>2</v>
      </c>
      <c r="C705" s="8">
        <f>C704</f>
        <v>33</v>
      </c>
      <c r="D705" s="8">
        <f>D704</f>
        <v>3</v>
      </c>
      <c r="E705" s="8" t="str">
        <f>E704</f>
        <v>corridor</v>
      </c>
      <c r="F705" s="8">
        <f>F704</f>
        <v>10.75</v>
      </c>
      <c r="G705" s="8">
        <f>G704</f>
        <v>80.5</v>
      </c>
      <c r="H705" s="28">
        <v>406.47785934757502</v>
      </c>
      <c r="I705" s="28">
        <v>214.029705599111</v>
      </c>
      <c r="J705" s="28">
        <v>14.739583333000001</v>
      </c>
      <c r="R705"/>
    </row>
    <row r="706" spans="1:18" x14ac:dyDescent="0.25">
      <c r="A706" s="8" t="str">
        <f t="shared" ref="A706:A708" si="559">A705</f>
        <v>DA</v>
      </c>
      <c r="B706" s="8">
        <v>3</v>
      </c>
      <c r="C706" s="8">
        <f t="shared" ref="C706:G706" si="560">C705</f>
        <v>33</v>
      </c>
      <c r="D706" s="8">
        <f t="shared" si="560"/>
        <v>3</v>
      </c>
      <c r="E706" s="8" t="str">
        <f t="shared" si="560"/>
        <v>corridor</v>
      </c>
      <c r="F706" s="8">
        <f t="shared" si="560"/>
        <v>10.75</v>
      </c>
      <c r="G706" s="8">
        <f t="shared" si="560"/>
        <v>80.5</v>
      </c>
      <c r="H706" s="28">
        <v>406.47785934757502</v>
      </c>
      <c r="I706" s="28">
        <v>214.029705599111</v>
      </c>
      <c r="J706" s="27">
        <v>25.395833329999999</v>
      </c>
      <c r="R706"/>
    </row>
    <row r="707" spans="1:18" x14ac:dyDescent="0.25">
      <c r="A707" s="8" t="str">
        <f t="shared" si="559"/>
        <v>DA</v>
      </c>
      <c r="B707" s="19">
        <v>4</v>
      </c>
      <c r="C707" s="8">
        <f t="shared" ref="C707:G707" si="561">C706</f>
        <v>33</v>
      </c>
      <c r="D707" s="8">
        <f t="shared" si="561"/>
        <v>3</v>
      </c>
      <c r="E707" s="8" t="str">
        <f t="shared" si="561"/>
        <v>corridor</v>
      </c>
      <c r="F707" s="8">
        <f t="shared" si="561"/>
        <v>10.75</v>
      </c>
      <c r="G707" s="8">
        <f t="shared" si="561"/>
        <v>80.5</v>
      </c>
      <c r="H707" s="28">
        <v>406.47785934757502</v>
      </c>
      <c r="I707" s="28">
        <v>214.029705599111</v>
      </c>
      <c r="J707" s="28">
        <v>36.052083332999999</v>
      </c>
    </row>
    <row r="708" spans="1:18" x14ac:dyDescent="0.25">
      <c r="A708" s="8" t="str">
        <f t="shared" si="559"/>
        <v>DA</v>
      </c>
      <c r="B708" s="19">
        <v>5</v>
      </c>
      <c r="C708" s="8">
        <f t="shared" ref="C708" si="562">C707</f>
        <v>33</v>
      </c>
      <c r="D708" s="8">
        <v>15</v>
      </c>
      <c r="E708" s="8" t="s">
        <v>10</v>
      </c>
      <c r="F708" s="8">
        <f t="shared" ref="F708:G708" si="563">F707</f>
        <v>10.75</v>
      </c>
      <c r="G708" s="8">
        <f t="shared" si="563"/>
        <v>80.5</v>
      </c>
      <c r="H708" s="28">
        <v>406.47785934757502</v>
      </c>
      <c r="I708" s="28">
        <v>214.029705599111</v>
      </c>
      <c r="J708" s="28">
        <v>46.708333332999999</v>
      </c>
      <c r="R708"/>
    </row>
    <row r="709" spans="1:18" x14ac:dyDescent="0.25">
      <c r="R709"/>
    </row>
    <row r="710" spans="1:18" x14ac:dyDescent="0.25">
      <c r="A710" s="8" t="s">
        <v>120</v>
      </c>
      <c r="B710" s="8">
        <v>1.5</v>
      </c>
      <c r="C710" s="8">
        <v>33</v>
      </c>
      <c r="D710" s="8">
        <f>6/2</f>
        <v>3</v>
      </c>
      <c r="E710" s="8" t="s">
        <v>28</v>
      </c>
      <c r="F710" s="8">
        <v>14</v>
      </c>
      <c r="G710" s="8">
        <f>20.25+11+11.5+10.75+14+13</f>
        <v>80.5</v>
      </c>
      <c r="H710" s="28">
        <v>406.47756483459801</v>
      </c>
      <c r="I710" s="28">
        <v>198.21210884522</v>
      </c>
      <c r="J710" s="28">
        <v>0</v>
      </c>
      <c r="R710"/>
    </row>
    <row r="711" spans="1:18" x14ac:dyDescent="0.25">
      <c r="A711" s="8" t="str">
        <f>A710</f>
        <v>DB</v>
      </c>
      <c r="B711" s="8">
        <v>2</v>
      </c>
      <c r="C711" s="8">
        <f>C710</f>
        <v>33</v>
      </c>
      <c r="D711" s="8">
        <f>D710</f>
        <v>3</v>
      </c>
      <c r="E711" s="8" t="str">
        <f>E710</f>
        <v>corridor</v>
      </c>
      <c r="F711" s="8">
        <f>F710</f>
        <v>14</v>
      </c>
      <c r="G711" s="8">
        <f>G710</f>
        <v>80.5</v>
      </c>
      <c r="H711" s="28">
        <v>406.47756483459801</v>
      </c>
      <c r="I711" s="28">
        <v>198.21210884522</v>
      </c>
      <c r="J711" s="28">
        <v>14.739583333000001</v>
      </c>
      <c r="R711"/>
    </row>
    <row r="712" spans="1:18" x14ac:dyDescent="0.25">
      <c r="A712" s="8" t="str">
        <f t="shared" ref="A712:A714" si="564">A711</f>
        <v>DB</v>
      </c>
      <c r="B712" s="8">
        <v>3</v>
      </c>
      <c r="C712" s="8">
        <f t="shared" ref="C712:G712" si="565">C711</f>
        <v>33</v>
      </c>
      <c r="D712" s="8">
        <f t="shared" si="565"/>
        <v>3</v>
      </c>
      <c r="E712" s="8" t="str">
        <f t="shared" si="565"/>
        <v>corridor</v>
      </c>
      <c r="F712" s="8">
        <f t="shared" si="565"/>
        <v>14</v>
      </c>
      <c r="G712" s="8">
        <f t="shared" si="565"/>
        <v>80.5</v>
      </c>
      <c r="H712" s="28">
        <v>406.47756483459801</v>
      </c>
      <c r="I712" s="28">
        <v>198.21210884522</v>
      </c>
      <c r="J712" s="27">
        <v>25.395833329999999</v>
      </c>
      <c r="R712"/>
    </row>
    <row r="713" spans="1:18" x14ac:dyDescent="0.25">
      <c r="A713" s="8" t="str">
        <f t="shared" si="564"/>
        <v>DB</v>
      </c>
      <c r="B713" s="19">
        <v>4</v>
      </c>
      <c r="C713" s="8">
        <f t="shared" ref="C713:G713" si="566">C712</f>
        <v>33</v>
      </c>
      <c r="D713" s="8">
        <f t="shared" si="566"/>
        <v>3</v>
      </c>
      <c r="E713" s="8" t="str">
        <f t="shared" si="566"/>
        <v>corridor</v>
      </c>
      <c r="F713" s="8">
        <f t="shared" si="566"/>
        <v>14</v>
      </c>
      <c r="G713" s="8">
        <f t="shared" si="566"/>
        <v>80.5</v>
      </c>
      <c r="H713" s="28">
        <v>406.47756483459801</v>
      </c>
      <c r="I713" s="28">
        <v>198.21210884522</v>
      </c>
      <c r="J713" s="28">
        <v>36.052083332999999</v>
      </c>
    </row>
    <row r="714" spans="1:18" x14ac:dyDescent="0.25">
      <c r="A714" s="8" t="str">
        <f t="shared" si="564"/>
        <v>DB</v>
      </c>
      <c r="B714" s="19">
        <v>5</v>
      </c>
      <c r="C714" s="8">
        <f t="shared" ref="C714" si="567">C713</f>
        <v>33</v>
      </c>
      <c r="D714" s="8">
        <v>15</v>
      </c>
      <c r="E714" s="8" t="s">
        <v>10</v>
      </c>
      <c r="F714" s="8">
        <f t="shared" ref="F714:G714" si="568">F713</f>
        <v>14</v>
      </c>
      <c r="G714" s="8">
        <f t="shared" si="568"/>
        <v>80.5</v>
      </c>
      <c r="H714" s="28">
        <v>406.47756483459801</v>
      </c>
      <c r="I714" s="28">
        <v>198.21210884522</v>
      </c>
      <c r="J714" s="28">
        <v>46.708333332999999</v>
      </c>
      <c r="R714"/>
    </row>
    <row r="715" spans="1:18" x14ac:dyDescent="0.25">
      <c r="R715"/>
    </row>
    <row r="716" spans="1:18" x14ac:dyDescent="0.25">
      <c r="A716" s="8" t="s">
        <v>121</v>
      </c>
      <c r="B716" s="8">
        <v>1.5</v>
      </c>
      <c r="C716" s="8">
        <v>33</v>
      </c>
      <c r="D716" s="8">
        <f>6/2</f>
        <v>3</v>
      </c>
      <c r="E716" s="8" t="s">
        <v>28</v>
      </c>
      <c r="F716" s="8">
        <v>13</v>
      </c>
      <c r="G716" s="8">
        <f>20.25+11+11.5+10.75+14+13</f>
        <v>80.5</v>
      </c>
      <c r="H716" s="28">
        <v>406.47756483459801</v>
      </c>
      <c r="I716" s="28">
        <v>176.465600754165</v>
      </c>
      <c r="J716" s="28">
        <v>0</v>
      </c>
      <c r="R716"/>
    </row>
    <row r="717" spans="1:18" x14ac:dyDescent="0.25">
      <c r="A717" s="8" t="str">
        <f>A716</f>
        <v>DC</v>
      </c>
      <c r="B717" s="8">
        <v>2</v>
      </c>
      <c r="C717" s="8">
        <f>C716</f>
        <v>33</v>
      </c>
      <c r="D717" s="8">
        <f>D716</f>
        <v>3</v>
      </c>
      <c r="E717" s="8" t="str">
        <f>E716</f>
        <v>corridor</v>
      </c>
      <c r="F717" s="8">
        <f>F716</f>
        <v>13</v>
      </c>
      <c r="G717" s="8">
        <f>G716</f>
        <v>80.5</v>
      </c>
      <c r="H717" s="28">
        <v>406.47756483459801</v>
      </c>
      <c r="I717" s="28">
        <v>176.465600754165</v>
      </c>
      <c r="J717" s="28">
        <v>14.739583333000001</v>
      </c>
      <c r="R717"/>
    </row>
    <row r="718" spans="1:18" x14ac:dyDescent="0.25">
      <c r="A718" s="8" t="str">
        <f t="shared" ref="A718:A720" si="569">A717</f>
        <v>DC</v>
      </c>
      <c r="B718" s="8">
        <v>3</v>
      </c>
      <c r="C718" s="8">
        <f t="shared" ref="C718:G718" si="570">C717</f>
        <v>33</v>
      </c>
      <c r="D718" s="8">
        <f t="shared" si="570"/>
        <v>3</v>
      </c>
      <c r="E718" s="8" t="str">
        <f t="shared" si="570"/>
        <v>corridor</v>
      </c>
      <c r="F718" s="8">
        <f t="shared" si="570"/>
        <v>13</v>
      </c>
      <c r="G718" s="8">
        <f t="shared" si="570"/>
        <v>80.5</v>
      </c>
      <c r="H718" s="28">
        <v>406.47756483459801</v>
      </c>
      <c r="I718" s="28">
        <v>176.465600754165</v>
      </c>
      <c r="J718" s="27">
        <v>25.395833329999999</v>
      </c>
      <c r="R718"/>
    </row>
    <row r="719" spans="1:18" x14ac:dyDescent="0.25">
      <c r="A719" s="8" t="str">
        <f t="shared" si="569"/>
        <v>DC</v>
      </c>
      <c r="B719" s="19">
        <v>4</v>
      </c>
      <c r="C719" s="8">
        <f t="shared" ref="C719:G719" si="571">C718</f>
        <v>33</v>
      </c>
      <c r="D719" s="8">
        <f t="shared" si="571"/>
        <v>3</v>
      </c>
      <c r="E719" s="8" t="str">
        <f t="shared" si="571"/>
        <v>corridor</v>
      </c>
      <c r="F719" s="8">
        <f t="shared" si="571"/>
        <v>13</v>
      </c>
      <c r="G719" s="8">
        <f t="shared" si="571"/>
        <v>80.5</v>
      </c>
      <c r="H719" s="28">
        <v>406.47756483459801</v>
      </c>
      <c r="I719" s="28">
        <v>176.465600754165</v>
      </c>
      <c r="J719" s="28">
        <v>36.052083332999999</v>
      </c>
    </row>
    <row r="720" spans="1:18" x14ac:dyDescent="0.25">
      <c r="A720" s="8" t="str">
        <f t="shared" si="569"/>
        <v>DC</v>
      </c>
      <c r="B720" s="19">
        <v>5</v>
      </c>
      <c r="C720" s="8">
        <f t="shared" ref="C720" si="572">C719</f>
        <v>33</v>
      </c>
      <c r="D720" s="8">
        <v>5</v>
      </c>
      <c r="E720" s="8" t="s">
        <v>10</v>
      </c>
      <c r="F720" s="8">
        <f t="shared" ref="F720:G720" si="573">F719</f>
        <v>13</v>
      </c>
      <c r="G720" s="8">
        <f t="shared" si="573"/>
        <v>80.5</v>
      </c>
      <c r="H720" s="28">
        <v>406.47756483459801</v>
      </c>
      <c r="I720" s="28">
        <v>176.465600754165</v>
      </c>
      <c r="J720" s="28">
        <v>46.708333332999999</v>
      </c>
      <c r="R720"/>
    </row>
    <row r="721" spans="1:18" x14ac:dyDescent="0.25">
      <c r="R721"/>
    </row>
    <row r="722" spans="1:18" x14ac:dyDescent="0.25">
      <c r="A722" s="8" t="s">
        <v>122</v>
      </c>
      <c r="B722" s="8">
        <v>1.5</v>
      </c>
      <c r="C722" s="8">
        <v>20</v>
      </c>
      <c r="D722" s="8">
        <f>6/2</f>
        <v>3</v>
      </c>
      <c r="E722" s="8" t="s">
        <v>28</v>
      </c>
      <c r="F722" s="8">
        <v>94</v>
      </c>
      <c r="G722" s="8">
        <f>94+31</f>
        <v>125</v>
      </c>
      <c r="H722" s="28">
        <v>411.938325630056</v>
      </c>
      <c r="I722" s="28">
        <v>159.304190786204</v>
      </c>
      <c r="J722" s="28">
        <v>0</v>
      </c>
      <c r="R722"/>
    </row>
    <row r="723" spans="1:18" x14ac:dyDescent="0.25">
      <c r="A723" s="8" t="str">
        <f>A722</f>
        <v>DD</v>
      </c>
      <c r="B723" s="8">
        <v>2</v>
      </c>
      <c r="C723" s="8">
        <f>C722</f>
        <v>20</v>
      </c>
      <c r="D723" s="8">
        <f>D722</f>
        <v>3</v>
      </c>
      <c r="E723" s="8" t="str">
        <f>E722</f>
        <v>corridor</v>
      </c>
      <c r="F723" s="8">
        <f>F722</f>
        <v>94</v>
      </c>
      <c r="G723" s="8">
        <f>G722</f>
        <v>125</v>
      </c>
      <c r="H723" s="28">
        <v>411.938325630056</v>
      </c>
      <c r="I723" s="28">
        <v>159.304190786204</v>
      </c>
      <c r="J723" s="28">
        <v>14.739583333000001</v>
      </c>
      <c r="R723"/>
    </row>
    <row r="724" spans="1:18" x14ac:dyDescent="0.25">
      <c r="A724" s="8" t="str">
        <f t="shared" ref="A724:A726" si="574">A723</f>
        <v>DD</v>
      </c>
      <c r="B724" s="8">
        <v>3</v>
      </c>
      <c r="C724" s="8">
        <f t="shared" ref="C724:G724" si="575">C723</f>
        <v>20</v>
      </c>
      <c r="D724" s="8">
        <f t="shared" si="575"/>
        <v>3</v>
      </c>
      <c r="E724" s="8" t="str">
        <f t="shared" si="575"/>
        <v>corridor</v>
      </c>
      <c r="F724" s="8">
        <f t="shared" si="575"/>
        <v>94</v>
      </c>
      <c r="G724" s="8">
        <f t="shared" si="575"/>
        <v>125</v>
      </c>
      <c r="H724" s="28">
        <v>411.938325630056</v>
      </c>
      <c r="I724" s="28">
        <v>159.304190786204</v>
      </c>
      <c r="J724" s="27">
        <v>25.395833329999999</v>
      </c>
      <c r="R724"/>
    </row>
    <row r="725" spans="1:18" x14ac:dyDescent="0.25">
      <c r="A725" s="8" t="str">
        <f t="shared" si="574"/>
        <v>DD</v>
      </c>
      <c r="B725" s="19">
        <v>4</v>
      </c>
      <c r="C725" s="8">
        <f t="shared" ref="C725:G725" si="576">C724</f>
        <v>20</v>
      </c>
      <c r="D725" s="8">
        <f t="shared" si="576"/>
        <v>3</v>
      </c>
      <c r="E725" s="8" t="str">
        <f t="shared" si="576"/>
        <v>corridor</v>
      </c>
      <c r="F725" s="8">
        <f t="shared" si="576"/>
        <v>94</v>
      </c>
      <c r="G725" s="8">
        <f t="shared" si="576"/>
        <v>125</v>
      </c>
      <c r="H725" s="28">
        <v>411.938325630056</v>
      </c>
      <c r="I725" s="28">
        <v>159.304190786204</v>
      </c>
      <c r="J725" s="28">
        <v>36.052083332999999</v>
      </c>
    </row>
    <row r="726" spans="1:18" x14ac:dyDescent="0.25">
      <c r="A726" s="8" t="str">
        <f t="shared" si="574"/>
        <v>DD</v>
      </c>
      <c r="B726" s="19">
        <v>5</v>
      </c>
      <c r="C726" s="8">
        <f t="shared" ref="C726" si="577">C725</f>
        <v>20</v>
      </c>
      <c r="D726" s="8">
        <v>3</v>
      </c>
      <c r="E726" s="8" t="s">
        <v>10</v>
      </c>
      <c r="F726" s="8">
        <f t="shared" ref="F726:G726" si="578">F725</f>
        <v>94</v>
      </c>
      <c r="G726" s="8">
        <f t="shared" si="578"/>
        <v>125</v>
      </c>
      <c r="H726" s="28">
        <v>411.938325630056</v>
      </c>
      <c r="I726" s="28">
        <v>159.304190786204</v>
      </c>
      <c r="J726" s="28">
        <v>46.708333332999999</v>
      </c>
      <c r="R726"/>
    </row>
    <row r="727" spans="1:18" x14ac:dyDescent="0.25">
      <c r="R727"/>
    </row>
    <row r="728" spans="1:18" x14ac:dyDescent="0.25">
      <c r="A728" s="8" t="s">
        <v>123</v>
      </c>
      <c r="B728" s="8">
        <v>1.5</v>
      </c>
      <c r="C728" s="8">
        <f>25/2</f>
        <v>12.5</v>
      </c>
      <c r="D728" s="8">
        <f>6/2</f>
        <v>3</v>
      </c>
      <c r="E728" s="8" t="s">
        <v>11</v>
      </c>
      <c r="F728" s="8">
        <v>32</v>
      </c>
      <c r="G728" s="8">
        <v>0</v>
      </c>
      <c r="H728" s="28">
        <v>395.47193822989402</v>
      </c>
      <c r="I728" s="28">
        <v>91.378035316322396</v>
      </c>
      <c r="J728" s="28">
        <v>0</v>
      </c>
      <c r="R728"/>
    </row>
    <row r="729" spans="1:18" x14ac:dyDescent="0.25">
      <c r="A729" s="8" t="str">
        <f>A728</f>
        <v>DE</v>
      </c>
      <c r="B729" s="8">
        <v>2</v>
      </c>
      <c r="C729" s="8">
        <f>C728</f>
        <v>12.5</v>
      </c>
      <c r="D729" s="8">
        <f>D728</f>
        <v>3</v>
      </c>
      <c r="E729" s="8" t="str">
        <f>E728</f>
        <v>unit</v>
      </c>
      <c r="F729" s="8">
        <f>F728</f>
        <v>32</v>
      </c>
      <c r="G729" s="8">
        <f>G728</f>
        <v>0</v>
      </c>
      <c r="H729" s="28">
        <v>395.47193822989402</v>
      </c>
      <c r="I729" s="28">
        <v>91.378035316322396</v>
      </c>
      <c r="J729" s="28">
        <v>14.739583333000001</v>
      </c>
      <c r="R729"/>
    </row>
    <row r="730" spans="1:18" x14ac:dyDescent="0.25">
      <c r="A730" s="8" t="str">
        <f t="shared" ref="A730:A732" si="579">A729</f>
        <v>DE</v>
      </c>
      <c r="B730" s="8">
        <v>3</v>
      </c>
      <c r="C730" s="8">
        <f t="shared" ref="C730:G730" si="580">C729</f>
        <v>12.5</v>
      </c>
      <c r="D730" s="8">
        <f t="shared" si="580"/>
        <v>3</v>
      </c>
      <c r="E730" s="8" t="str">
        <f t="shared" si="580"/>
        <v>unit</v>
      </c>
      <c r="F730" s="8">
        <f t="shared" si="580"/>
        <v>32</v>
      </c>
      <c r="G730" s="8">
        <f t="shared" si="580"/>
        <v>0</v>
      </c>
      <c r="H730" s="28">
        <v>395.47193822989402</v>
      </c>
      <c r="I730" s="28">
        <v>91.378035316322396</v>
      </c>
      <c r="J730" s="27">
        <v>25.395833329999999</v>
      </c>
      <c r="R730"/>
    </row>
    <row r="731" spans="1:18" x14ac:dyDescent="0.25">
      <c r="A731" s="8" t="str">
        <f t="shared" si="579"/>
        <v>DE</v>
      </c>
      <c r="B731" s="19">
        <v>4</v>
      </c>
      <c r="C731" s="8">
        <f t="shared" ref="C731:G731" si="581">C730</f>
        <v>12.5</v>
      </c>
      <c r="D731" s="8">
        <f t="shared" si="581"/>
        <v>3</v>
      </c>
      <c r="E731" s="8" t="str">
        <f t="shared" si="581"/>
        <v>unit</v>
      </c>
      <c r="F731" s="8">
        <f t="shared" si="581"/>
        <v>32</v>
      </c>
      <c r="G731" s="8">
        <f t="shared" si="581"/>
        <v>0</v>
      </c>
      <c r="H731" s="28">
        <v>395.47193822989402</v>
      </c>
      <c r="I731" s="28">
        <v>91.378035316322396</v>
      </c>
      <c r="J731" s="28">
        <v>36.052083332999999</v>
      </c>
    </row>
    <row r="732" spans="1:18" x14ac:dyDescent="0.25">
      <c r="A732" s="8" t="str">
        <f t="shared" si="579"/>
        <v>DE</v>
      </c>
      <c r="B732" s="19">
        <v>5</v>
      </c>
      <c r="C732" s="8">
        <f t="shared" ref="C732" si="582">C731</f>
        <v>12.5</v>
      </c>
      <c r="D732" s="8">
        <v>10</v>
      </c>
      <c r="E732" s="8" t="s">
        <v>10</v>
      </c>
      <c r="F732" s="8">
        <f t="shared" ref="F732:G732" si="583">F731</f>
        <v>32</v>
      </c>
      <c r="G732" s="8">
        <f t="shared" si="583"/>
        <v>0</v>
      </c>
      <c r="H732" s="28">
        <v>395.47193822989402</v>
      </c>
      <c r="I732" s="28">
        <v>91.378035316322396</v>
      </c>
      <c r="J732" s="28">
        <v>46.708333332999999</v>
      </c>
      <c r="R732"/>
    </row>
    <row r="733" spans="1:18" x14ac:dyDescent="0.25">
      <c r="R733"/>
    </row>
    <row r="734" spans="1:18" x14ac:dyDescent="0.25">
      <c r="A734" s="8" t="s">
        <v>124</v>
      </c>
      <c r="B734" s="8">
        <v>1.5</v>
      </c>
      <c r="C734" s="8">
        <v>20</v>
      </c>
      <c r="D734" s="8">
        <f>6/2</f>
        <v>3</v>
      </c>
      <c r="E734" s="8" t="s">
        <v>28</v>
      </c>
      <c r="F734" s="8">
        <v>31</v>
      </c>
      <c r="G734" s="8">
        <f>94+31</f>
        <v>125</v>
      </c>
      <c r="H734" s="28">
        <v>415.47583931007802</v>
      </c>
      <c r="I734" s="28">
        <v>108.87856383393201</v>
      </c>
      <c r="J734" s="28">
        <v>0</v>
      </c>
      <c r="R734"/>
    </row>
    <row r="735" spans="1:18" x14ac:dyDescent="0.25">
      <c r="A735" s="8" t="str">
        <f>A734</f>
        <v>DF</v>
      </c>
      <c r="B735" s="8">
        <v>2</v>
      </c>
      <c r="C735" s="8">
        <f>C734</f>
        <v>20</v>
      </c>
      <c r="D735" s="8">
        <f>D734</f>
        <v>3</v>
      </c>
      <c r="E735" s="8" t="str">
        <f>E734</f>
        <v>corridor</v>
      </c>
      <c r="F735" s="8">
        <f>F734</f>
        <v>31</v>
      </c>
      <c r="G735" s="8">
        <f>G734</f>
        <v>125</v>
      </c>
      <c r="H735" s="28">
        <v>415.47583931007802</v>
      </c>
      <c r="I735" s="28">
        <v>108.87856383393201</v>
      </c>
      <c r="J735" s="28">
        <v>14.739583333000001</v>
      </c>
      <c r="R735"/>
    </row>
    <row r="736" spans="1:18" x14ac:dyDescent="0.25">
      <c r="A736" s="8" t="str">
        <f t="shared" ref="A736:A738" si="584">A735</f>
        <v>DF</v>
      </c>
      <c r="B736" s="8">
        <v>3</v>
      </c>
      <c r="C736" s="8">
        <f t="shared" ref="C736:G736" si="585">C735</f>
        <v>20</v>
      </c>
      <c r="D736" s="8">
        <f t="shared" si="585"/>
        <v>3</v>
      </c>
      <c r="E736" s="8" t="str">
        <f t="shared" si="585"/>
        <v>corridor</v>
      </c>
      <c r="F736" s="8">
        <f t="shared" si="585"/>
        <v>31</v>
      </c>
      <c r="G736" s="8">
        <f t="shared" si="585"/>
        <v>125</v>
      </c>
      <c r="H736" s="28">
        <v>415.47583931007802</v>
      </c>
      <c r="I736" s="28">
        <v>108.87856383393201</v>
      </c>
      <c r="J736" s="27">
        <v>25.395833329999999</v>
      </c>
      <c r="R736"/>
    </row>
    <row r="737" spans="1:18" x14ac:dyDescent="0.25">
      <c r="A737" s="8" t="str">
        <f t="shared" si="584"/>
        <v>DF</v>
      </c>
      <c r="B737" s="19">
        <v>4</v>
      </c>
      <c r="C737" s="8">
        <f t="shared" ref="C737:G737" si="586">C736</f>
        <v>20</v>
      </c>
      <c r="D737" s="8">
        <f t="shared" si="586"/>
        <v>3</v>
      </c>
      <c r="E737" s="8" t="str">
        <f t="shared" si="586"/>
        <v>corridor</v>
      </c>
      <c r="F737" s="8">
        <f t="shared" si="586"/>
        <v>31</v>
      </c>
      <c r="G737" s="8">
        <f t="shared" si="586"/>
        <v>125</v>
      </c>
      <c r="H737" s="28">
        <v>415.47583931007802</v>
      </c>
      <c r="I737" s="28">
        <v>108.87856383393201</v>
      </c>
      <c r="J737" s="28">
        <v>36.052083332999999</v>
      </c>
    </row>
    <row r="738" spans="1:18" x14ac:dyDescent="0.25">
      <c r="A738" s="8" t="str">
        <f t="shared" si="584"/>
        <v>DF</v>
      </c>
      <c r="B738" s="19">
        <v>5</v>
      </c>
      <c r="C738" s="8">
        <f t="shared" ref="C738" si="587">C737</f>
        <v>20</v>
      </c>
      <c r="D738" s="8">
        <v>3</v>
      </c>
      <c r="E738" s="8" t="s">
        <v>10</v>
      </c>
      <c r="F738" s="8">
        <f t="shared" ref="F738:G738" si="588">F737</f>
        <v>31</v>
      </c>
      <c r="G738" s="8">
        <f t="shared" si="588"/>
        <v>125</v>
      </c>
      <c r="H738" s="28">
        <v>415.47583931007802</v>
      </c>
      <c r="I738" s="28">
        <v>108.87856383393201</v>
      </c>
      <c r="J738" s="28">
        <v>46.708333332999999</v>
      </c>
      <c r="R738"/>
    </row>
    <row r="739" spans="1:18" x14ac:dyDescent="0.25">
      <c r="R739"/>
    </row>
    <row r="740" spans="1:18" x14ac:dyDescent="0.25">
      <c r="A740" s="8" t="s">
        <v>125</v>
      </c>
      <c r="B740" s="8">
        <v>1.5</v>
      </c>
      <c r="C740" s="8">
        <f>5</f>
        <v>5</v>
      </c>
      <c r="D740" s="8">
        <f>14/2</f>
        <v>7</v>
      </c>
      <c r="E740" s="8" t="s">
        <v>11</v>
      </c>
      <c r="F740" s="8">
        <v>16.5</v>
      </c>
      <c r="G740" s="8">
        <v>0</v>
      </c>
      <c r="H740" s="28">
        <v>420.97192807917497</v>
      </c>
      <c r="I740" s="28">
        <v>91.847645136615597</v>
      </c>
      <c r="J740" s="28">
        <v>0</v>
      </c>
      <c r="R740"/>
    </row>
    <row r="741" spans="1:18" x14ac:dyDescent="0.25">
      <c r="A741" s="8" t="str">
        <f>A740</f>
        <v>DG</v>
      </c>
      <c r="B741" s="8">
        <v>2</v>
      </c>
      <c r="C741" s="8">
        <f>C740</f>
        <v>5</v>
      </c>
      <c r="D741" s="8">
        <f>D740</f>
        <v>7</v>
      </c>
      <c r="E741" s="8" t="str">
        <f>E740</f>
        <v>unit</v>
      </c>
      <c r="F741" s="8">
        <f>F740</f>
        <v>16.5</v>
      </c>
      <c r="G741" s="8">
        <f>G740</f>
        <v>0</v>
      </c>
      <c r="H741" s="28">
        <v>420.97192807917497</v>
      </c>
      <c r="I741" s="28">
        <v>91.847645136615597</v>
      </c>
      <c r="J741" s="28">
        <v>14.739583333000001</v>
      </c>
      <c r="R741"/>
    </row>
    <row r="742" spans="1:18" x14ac:dyDescent="0.25">
      <c r="A742" s="8" t="str">
        <f t="shared" ref="A742:A744" si="589">A741</f>
        <v>DG</v>
      </c>
      <c r="B742" s="8">
        <v>3</v>
      </c>
      <c r="C742" s="8">
        <f t="shared" ref="C742:G742" si="590">C741</f>
        <v>5</v>
      </c>
      <c r="D742" s="8">
        <f t="shared" si="590"/>
        <v>7</v>
      </c>
      <c r="E742" s="8" t="str">
        <f t="shared" si="590"/>
        <v>unit</v>
      </c>
      <c r="F742" s="8">
        <f t="shared" si="590"/>
        <v>16.5</v>
      </c>
      <c r="G742" s="8">
        <f t="shared" si="590"/>
        <v>0</v>
      </c>
      <c r="H742" s="28">
        <v>420.97192807917497</v>
      </c>
      <c r="I742" s="28">
        <v>91.847645136615597</v>
      </c>
      <c r="J742" s="27">
        <v>25.395833329999999</v>
      </c>
      <c r="R742"/>
    </row>
    <row r="743" spans="1:18" x14ac:dyDescent="0.25">
      <c r="A743" s="8" t="str">
        <f t="shared" si="589"/>
        <v>DG</v>
      </c>
      <c r="B743" s="19">
        <v>4</v>
      </c>
      <c r="C743" s="8">
        <f t="shared" ref="C743:G743" si="591">C742</f>
        <v>5</v>
      </c>
      <c r="D743" s="8">
        <f t="shared" si="591"/>
        <v>7</v>
      </c>
      <c r="E743" s="8" t="str">
        <f t="shared" si="591"/>
        <v>unit</v>
      </c>
      <c r="F743" s="8">
        <f t="shared" si="591"/>
        <v>16.5</v>
      </c>
      <c r="G743" s="8">
        <f t="shared" si="591"/>
        <v>0</v>
      </c>
      <c r="H743" s="28">
        <v>420.97192807917497</v>
      </c>
      <c r="I743" s="28">
        <v>91.847645136615597</v>
      </c>
      <c r="J743" s="28">
        <v>36.052083332999999</v>
      </c>
    </row>
    <row r="744" spans="1:18" x14ac:dyDescent="0.25">
      <c r="A744" s="8" t="str">
        <f t="shared" si="589"/>
        <v>DG</v>
      </c>
      <c r="B744" s="19">
        <v>5</v>
      </c>
      <c r="C744" s="8">
        <f t="shared" ref="C744" si="592">C743</f>
        <v>5</v>
      </c>
      <c r="D744" s="8">
        <v>12</v>
      </c>
      <c r="E744" s="8" t="s">
        <v>10</v>
      </c>
      <c r="F744" s="8">
        <f t="shared" ref="F744:G744" si="593">F743</f>
        <v>16.5</v>
      </c>
      <c r="G744" s="8">
        <f t="shared" si="593"/>
        <v>0</v>
      </c>
      <c r="H744" s="28">
        <v>420.97192807917497</v>
      </c>
      <c r="I744" s="28">
        <v>91.847645136615597</v>
      </c>
      <c r="J744" s="28">
        <v>46.708333332999999</v>
      </c>
      <c r="R744"/>
    </row>
    <row r="745" spans="1:18" x14ac:dyDescent="0.25">
      <c r="R745"/>
    </row>
    <row r="746" spans="1:18" x14ac:dyDescent="0.25">
      <c r="A746" s="8" t="s">
        <v>126</v>
      </c>
      <c r="B746" s="8">
        <v>1.5</v>
      </c>
      <c r="C746" s="8">
        <f>42/2</f>
        <v>21</v>
      </c>
      <c r="D746" s="8">
        <f>6/2</f>
        <v>3</v>
      </c>
      <c r="E746" s="8" t="s">
        <v>28</v>
      </c>
      <c r="F746" s="8">
        <v>31</v>
      </c>
      <c r="G746" s="8">
        <f>31+16.5</f>
        <v>47.5</v>
      </c>
      <c r="H746" s="28">
        <v>421.47221649079103</v>
      </c>
      <c r="I746" s="28">
        <v>115.066955701437</v>
      </c>
      <c r="J746" s="28">
        <v>0</v>
      </c>
      <c r="R746"/>
    </row>
    <row r="747" spans="1:18" x14ac:dyDescent="0.25">
      <c r="A747" s="8" t="str">
        <f>A746</f>
        <v>DH</v>
      </c>
      <c r="B747" s="8">
        <v>2</v>
      </c>
      <c r="C747" s="8">
        <f>C746</f>
        <v>21</v>
      </c>
      <c r="D747" s="8">
        <f>D746</f>
        <v>3</v>
      </c>
      <c r="E747" s="8" t="str">
        <f>E746</f>
        <v>corridor</v>
      </c>
      <c r="F747" s="8">
        <f>F746</f>
        <v>31</v>
      </c>
      <c r="G747" s="8">
        <f>G746</f>
        <v>47.5</v>
      </c>
      <c r="H747" s="28">
        <v>421.47221649079103</v>
      </c>
      <c r="I747" s="28">
        <v>115.066955701437</v>
      </c>
      <c r="J747" s="28">
        <v>14.739583333000001</v>
      </c>
      <c r="R747"/>
    </row>
    <row r="748" spans="1:18" x14ac:dyDescent="0.25">
      <c r="A748" s="8" t="str">
        <f t="shared" ref="A748:A750" si="594">A747</f>
        <v>DH</v>
      </c>
      <c r="B748" s="8">
        <v>3</v>
      </c>
      <c r="C748" s="8">
        <f t="shared" ref="C748:G748" si="595">C747</f>
        <v>21</v>
      </c>
      <c r="D748" s="8">
        <f t="shared" si="595"/>
        <v>3</v>
      </c>
      <c r="E748" s="8" t="str">
        <f t="shared" si="595"/>
        <v>corridor</v>
      </c>
      <c r="F748" s="8">
        <f t="shared" si="595"/>
        <v>31</v>
      </c>
      <c r="G748" s="8">
        <f t="shared" si="595"/>
        <v>47.5</v>
      </c>
      <c r="H748" s="28">
        <v>421.47221649079103</v>
      </c>
      <c r="I748" s="28">
        <v>115.066955701437</v>
      </c>
      <c r="J748" s="27">
        <v>25.395833329999999</v>
      </c>
      <c r="R748"/>
    </row>
    <row r="749" spans="1:18" x14ac:dyDescent="0.25">
      <c r="A749" s="8" t="str">
        <f t="shared" si="594"/>
        <v>DH</v>
      </c>
      <c r="B749" s="19">
        <v>4</v>
      </c>
      <c r="C749" s="8">
        <f t="shared" ref="C749:G749" si="596">C748</f>
        <v>21</v>
      </c>
      <c r="D749" s="8">
        <f t="shared" si="596"/>
        <v>3</v>
      </c>
      <c r="E749" s="8" t="str">
        <f t="shared" si="596"/>
        <v>corridor</v>
      </c>
      <c r="F749" s="8">
        <f t="shared" si="596"/>
        <v>31</v>
      </c>
      <c r="G749" s="8">
        <f t="shared" si="596"/>
        <v>47.5</v>
      </c>
      <c r="H749" s="28">
        <v>421.47221649079103</v>
      </c>
      <c r="I749" s="28">
        <v>115.066955701437</v>
      </c>
      <c r="J749" s="28">
        <v>36.052083332999999</v>
      </c>
    </row>
    <row r="750" spans="1:18" x14ac:dyDescent="0.25">
      <c r="A750" s="8" t="str">
        <f t="shared" si="594"/>
        <v>DH</v>
      </c>
      <c r="B750" s="19">
        <v>5</v>
      </c>
      <c r="C750" s="8">
        <f t="shared" ref="C750" si="597">C749</f>
        <v>21</v>
      </c>
      <c r="D750" s="8">
        <v>8</v>
      </c>
      <c r="E750" s="8" t="s">
        <v>10</v>
      </c>
      <c r="F750" s="8">
        <f t="shared" ref="F750:G750" si="598">F749</f>
        <v>31</v>
      </c>
      <c r="G750" s="8">
        <f t="shared" si="598"/>
        <v>47.5</v>
      </c>
      <c r="H750" s="28">
        <v>421.47221649079103</v>
      </c>
      <c r="I750" s="28">
        <v>115.066955701437</v>
      </c>
      <c r="J750" s="28">
        <v>46.708333332999999</v>
      </c>
      <c r="R750"/>
    </row>
    <row r="751" spans="1:18" x14ac:dyDescent="0.25">
      <c r="R751"/>
    </row>
    <row r="752" spans="1:18" x14ac:dyDescent="0.25">
      <c r="A752" s="8" t="s">
        <v>127</v>
      </c>
      <c r="B752" s="8">
        <v>1.5</v>
      </c>
      <c r="C752" s="8">
        <f>42/2</f>
        <v>21</v>
      </c>
      <c r="D752" s="8">
        <v>2</v>
      </c>
      <c r="E752" s="8" t="s">
        <v>11</v>
      </c>
      <c r="F752" s="8">
        <v>16.5</v>
      </c>
      <c r="G752" s="8">
        <f>31+16.5</f>
        <v>47.5</v>
      </c>
      <c r="H752" s="28">
        <v>421.97201823656798</v>
      </c>
      <c r="I752" s="28">
        <v>108.42007801888499</v>
      </c>
      <c r="J752" s="28">
        <v>0</v>
      </c>
      <c r="R752"/>
    </row>
    <row r="753" spans="1:18" x14ac:dyDescent="0.25">
      <c r="A753" s="8" t="str">
        <f>A752</f>
        <v>DI</v>
      </c>
      <c r="B753" s="8">
        <v>2</v>
      </c>
      <c r="C753" s="8">
        <f>C752</f>
        <v>21</v>
      </c>
      <c r="D753" s="8">
        <f>D752</f>
        <v>2</v>
      </c>
      <c r="E753" s="8" t="str">
        <f>E752</f>
        <v>unit</v>
      </c>
      <c r="F753" s="8">
        <f>F752</f>
        <v>16.5</v>
      </c>
      <c r="G753" s="8">
        <f>G752</f>
        <v>47.5</v>
      </c>
      <c r="H753" s="28">
        <v>421.97201823656798</v>
      </c>
      <c r="I753" s="28">
        <v>108.42007801888499</v>
      </c>
      <c r="J753" s="28">
        <v>14.739583333000001</v>
      </c>
      <c r="R753"/>
    </row>
    <row r="754" spans="1:18" x14ac:dyDescent="0.25">
      <c r="A754" s="8" t="str">
        <f t="shared" ref="A754:A756" si="599">A753</f>
        <v>DI</v>
      </c>
      <c r="B754" s="8">
        <v>3</v>
      </c>
      <c r="C754" s="8">
        <f t="shared" ref="C754:G754" si="600">C753</f>
        <v>21</v>
      </c>
      <c r="D754" s="8">
        <f t="shared" si="600"/>
        <v>2</v>
      </c>
      <c r="E754" s="8" t="str">
        <f t="shared" si="600"/>
        <v>unit</v>
      </c>
      <c r="F754" s="8">
        <f t="shared" si="600"/>
        <v>16.5</v>
      </c>
      <c r="G754" s="8">
        <f t="shared" si="600"/>
        <v>47.5</v>
      </c>
      <c r="H754" s="28">
        <v>421.97201823656798</v>
      </c>
      <c r="I754" s="28">
        <v>108.42007801888499</v>
      </c>
      <c r="J754" s="27">
        <v>25.395833329999999</v>
      </c>
      <c r="R754"/>
    </row>
    <row r="755" spans="1:18" x14ac:dyDescent="0.25">
      <c r="A755" s="8" t="str">
        <f t="shared" si="599"/>
        <v>DI</v>
      </c>
      <c r="B755" s="19">
        <v>4</v>
      </c>
      <c r="C755" s="8">
        <f t="shared" ref="C755:G755" si="601">C754</f>
        <v>21</v>
      </c>
      <c r="D755" s="8">
        <f t="shared" si="601"/>
        <v>2</v>
      </c>
      <c r="E755" s="8" t="str">
        <f t="shared" si="601"/>
        <v>unit</v>
      </c>
      <c r="F755" s="8">
        <f t="shared" si="601"/>
        <v>16.5</v>
      </c>
      <c r="G755" s="8">
        <f t="shared" si="601"/>
        <v>47.5</v>
      </c>
      <c r="H755" s="28">
        <v>421.97201823656798</v>
      </c>
      <c r="I755" s="28">
        <v>108.42007801888499</v>
      </c>
      <c r="J755" s="28">
        <v>36.052083332999999</v>
      </c>
    </row>
    <row r="756" spans="1:18" x14ac:dyDescent="0.25">
      <c r="A756" s="8" t="str">
        <f t="shared" si="599"/>
        <v>DI</v>
      </c>
      <c r="B756" s="19">
        <v>5</v>
      </c>
      <c r="C756" s="8">
        <f t="shared" ref="C756" si="602">C755</f>
        <v>21</v>
      </c>
      <c r="D756" s="8">
        <v>2</v>
      </c>
      <c r="E756" s="8" t="s">
        <v>10</v>
      </c>
      <c r="F756" s="8">
        <f t="shared" ref="F756:G756" si="603">F755</f>
        <v>16.5</v>
      </c>
      <c r="G756" s="8">
        <f t="shared" si="603"/>
        <v>47.5</v>
      </c>
      <c r="H756" s="28">
        <v>421.97201823656798</v>
      </c>
      <c r="I756" s="28">
        <v>108.42007801888499</v>
      </c>
      <c r="J756" s="28">
        <v>46.708333332999999</v>
      </c>
      <c r="R756"/>
    </row>
    <row r="757" spans="1:18" x14ac:dyDescent="0.25">
      <c r="R757"/>
    </row>
    <row r="758" spans="1:18" x14ac:dyDescent="0.25">
      <c r="A758" s="8" t="s">
        <v>164</v>
      </c>
      <c r="B758" s="8">
        <v>1.5</v>
      </c>
      <c r="C758" s="8">
        <f>33/2</f>
        <v>16.5</v>
      </c>
      <c r="D758" s="8">
        <f>12.5/2</f>
        <v>6.25</v>
      </c>
      <c r="E758" s="8" t="s">
        <v>11</v>
      </c>
      <c r="F758" s="8">
        <v>16.5</v>
      </c>
      <c r="G758" s="8">
        <v>0</v>
      </c>
      <c r="H758" s="28">
        <v>454.474173997744</v>
      </c>
      <c r="I758" s="28">
        <v>105.034760992383</v>
      </c>
      <c r="J758" s="28">
        <v>0</v>
      </c>
      <c r="R758"/>
    </row>
    <row r="759" spans="1:18" x14ac:dyDescent="0.25">
      <c r="A759" s="8" t="str">
        <f>A758</f>
        <v>DI2</v>
      </c>
      <c r="B759" s="8">
        <v>2</v>
      </c>
      <c r="C759" s="8">
        <f>C758</f>
        <v>16.5</v>
      </c>
      <c r="D759" s="8">
        <f>D758</f>
        <v>6.25</v>
      </c>
      <c r="E759" s="8" t="str">
        <f>E758</f>
        <v>unit</v>
      </c>
      <c r="F759" s="8">
        <f>F758</f>
        <v>16.5</v>
      </c>
      <c r="G759" s="8">
        <f>G758</f>
        <v>0</v>
      </c>
      <c r="H759" s="28">
        <v>454.474173997744</v>
      </c>
      <c r="I759" s="28">
        <v>105.034760992383</v>
      </c>
      <c r="J759" s="28">
        <v>14.739583333000001</v>
      </c>
      <c r="R759"/>
    </row>
    <row r="760" spans="1:18" x14ac:dyDescent="0.25">
      <c r="A760" s="8" t="str">
        <f t="shared" ref="A760:A762" si="604">A759</f>
        <v>DI2</v>
      </c>
      <c r="B760" s="8">
        <v>3</v>
      </c>
      <c r="C760" s="8">
        <f t="shared" ref="C760:G760" si="605">C759</f>
        <v>16.5</v>
      </c>
      <c r="D760" s="8">
        <f t="shared" si="605"/>
        <v>6.25</v>
      </c>
      <c r="E760" s="8" t="str">
        <f t="shared" si="605"/>
        <v>unit</v>
      </c>
      <c r="F760" s="8">
        <f t="shared" si="605"/>
        <v>16.5</v>
      </c>
      <c r="G760" s="8">
        <f t="shared" si="605"/>
        <v>0</v>
      </c>
      <c r="H760" s="28">
        <v>454.474173997744</v>
      </c>
      <c r="I760" s="28">
        <v>105.034760992383</v>
      </c>
      <c r="J760" s="27">
        <v>25.395833329999999</v>
      </c>
      <c r="R760"/>
    </row>
    <row r="761" spans="1:18" x14ac:dyDescent="0.25">
      <c r="A761" s="8" t="str">
        <f t="shared" si="604"/>
        <v>DI2</v>
      </c>
      <c r="B761" s="19">
        <v>4</v>
      </c>
      <c r="C761" s="8">
        <f t="shared" ref="C761:G762" si="606">C760</f>
        <v>16.5</v>
      </c>
      <c r="D761" s="8">
        <f t="shared" si="606"/>
        <v>6.25</v>
      </c>
      <c r="E761" s="8" t="str">
        <f t="shared" si="606"/>
        <v>unit</v>
      </c>
      <c r="F761" s="8">
        <f t="shared" si="606"/>
        <v>16.5</v>
      </c>
      <c r="G761" s="8">
        <f t="shared" si="606"/>
        <v>0</v>
      </c>
      <c r="H761" s="28">
        <v>454.474173997744</v>
      </c>
      <c r="I761" s="28">
        <v>105.034760992383</v>
      </c>
      <c r="J761" s="28">
        <v>36.052083332999999</v>
      </c>
    </row>
    <row r="762" spans="1:18" x14ac:dyDescent="0.25">
      <c r="A762" s="8" t="str">
        <f t="shared" si="604"/>
        <v>DI2</v>
      </c>
      <c r="B762" s="19">
        <v>5</v>
      </c>
      <c r="C762" s="8">
        <f t="shared" si="606"/>
        <v>16.5</v>
      </c>
      <c r="D762" s="8">
        <v>2</v>
      </c>
      <c r="E762" s="8" t="s">
        <v>10</v>
      </c>
      <c r="F762" s="8">
        <f t="shared" ref="F762:G762" si="607">F761</f>
        <v>16.5</v>
      </c>
      <c r="G762" s="8">
        <f t="shared" si="607"/>
        <v>0</v>
      </c>
      <c r="H762" s="28">
        <v>454.474173997744</v>
      </c>
      <c r="I762" s="28">
        <v>105.034760992383</v>
      </c>
      <c r="J762" s="28">
        <v>46.708333332999999</v>
      </c>
      <c r="R762"/>
    </row>
    <row r="763" spans="1:18" x14ac:dyDescent="0.25">
      <c r="R763"/>
    </row>
    <row r="764" spans="1:18" x14ac:dyDescent="0.25">
      <c r="A764" s="8" t="s">
        <v>128</v>
      </c>
      <c r="B764" s="8">
        <v>1.5</v>
      </c>
      <c r="C764" s="8">
        <f>25/2</f>
        <v>12.5</v>
      </c>
      <c r="D764" s="8">
        <f>9.5/2</f>
        <v>4.75</v>
      </c>
      <c r="E764" s="8" t="s">
        <v>11</v>
      </c>
      <c r="F764" s="8">
        <v>23</v>
      </c>
      <c r="G764" s="8">
        <v>0</v>
      </c>
      <c r="H764" s="28">
        <v>458.97593257348899</v>
      </c>
      <c r="I764" s="28">
        <v>130.38807888700899</v>
      </c>
      <c r="J764" s="28">
        <v>0</v>
      </c>
      <c r="R764"/>
    </row>
    <row r="765" spans="1:18" x14ac:dyDescent="0.25">
      <c r="A765" s="8" t="str">
        <f>A764</f>
        <v>DJ</v>
      </c>
      <c r="B765" s="8">
        <v>2</v>
      </c>
      <c r="C765" s="8">
        <f>C764</f>
        <v>12.5</v>
      </c>
      <c r="D765" s="8">
        <f>D764</f>
        <v>4.75</v>
      </c>
      <c r="E765" s="8" t="str">
        <f>E764</f>
        <v>unit</v>
      </c>
      <c r="F765" s="8">
        <f>F764</f>
        <v>23</v>
      </c>
      <c r="G765" s="8">
        <f>G764</f>
        <v>0</v>
      </c>
      <c r="H765" s="28">
        <v>458.97593257348899</v>
      </c>
      <c r="I765" s="28">
        <v>130.38807888700899</v>
      </c>
      <c r="J765" s="28">
        <v>14.739583333000001</v>
      </c>
      <c r="R765"/>
    </row>
    <row r="766" spans="1:18" x14ac:dyDescent="0.25">
      <c r="A766" s="8" t="str">
        <f t="shared" ref="A766:A768" si="608">A765</f>
        <v>DJ</v>
      </c>
      <c r="B766" s="8">
        <v>3</v>
      </c>
      <c r="C766" s="8">
        <f t="shared" ref="C766:G766" si="609">C765</f>
        <v>12.5</v>
      </c>
      <c r="D766" s="8">
        <f t="shared" si="609"/>
        <v>4.75</v>
      </c>
      <c r="E766" s="8" t="str">
        <f t="shared" si="609"/>
        <v>unit</v>
      </c>
      <c r="F766" s="8">
        <f t="shared" si="609"/>
        <v>23</v>
      </c>
      <c r="G766" s="8">
        <f t="shared" si="609"/>
        <v>0</v>
      </c>
      <c r="H766" s="28">
        <v>458.97593257348899</v>
      </c>
      <c r="I766" s="28">
        <v>130.38807888700899</v>
      </c>
      <c r="J766" s="27">
        <v>25.395833329999999</v>
      </c>
      <c r="R766"/>
    </row>
    <row r="767" spans="1:18" x14ac:dyDescent="0.25">
      <c r="A767" s="8" t="str">
        <f t="shared" si="608"/>
        <v>DJ</v>
      </c>
      <c r="B767" s="19">
        <v>4</v>
      </c>
      <c r="C767" s="8">
        <f t="shared" ref="C767:G767" si="610">C766</f>
        <v>12.5</v>
      </c>
      <c r="D767" s="8">
        <f t="shared" si="610"/>
        <v>4.75</v>
      </c>
      <c r="E767" s="8" t="str">
        <f t="shared" si="610"/>
        <v>unit</v>
      </c>
      <c r="F767" s="8">
        <f t="shared" si="610"/>
        <v>23</v>
      </c>
      <c r="G767" s="8">
        <f t="shared" si="610"/>
        <v>0</v>
      </c>
      <c r="H767" s="28">
        <v>458.97593257348899</v>
      </c>
      <c r="I767" s="28">
        <v>130.38807888700899</v>
      </c>
      <c r="J767" s="28">
        <v>36.052083332999999</v>
      </c>
    </row>
    <row r="768" spans="1:18" x14ac:dyDescent="0.25">
      <c r="A768" s="8" t="str">
        <f t="shared" si="608"/>
        <v>DJ</v>
      </c>
      <c r="B768" s="19">
        <v>5</v>
      </c>
      <c r="C768" s="8">
        <f t="shared" ref="C768" si="611">C767</f>
        <v>12.5</v>
      </c>
      <c r="D768" s="8">
        <v>2</v>
      </c>
      <c r="E768" s="8" t="s">
        <v>10</v>
      </c>
      <c r="F768" s="8">
        <f t="shared" ref="F768:G768" si="612">F767</f>
        <v>23</v>
      </c>
      <c r="G768" s="8">
        <f t="shared" si="612"/>
        <v>0</v>
      </c>
      <c r="H768" s="28">
        <v>458.97593257348899</v>
      </c>
      <c r="I768" s="28">
        <v>130.38807888700899</v>
      </c>
      <c r="J768" s="28">
        <v>46.708333332999999</v>
      </c>
      <c r="R768"/>
    </row>
    <row r="769" spans="1:18" x14ac:dyDescent="0.25">
      <c r="R769"/>
    </row>
    <row r="770" spans="1:18" x14ac:dyDescent="0.25">
      <c r="A770" s="8" t="s">
        <v>129</v>
      </c>
      <c r="B770" s="8">
        <v>1.5</v>
      </c>
      <c r="C770" s="8">
        <f>22/2</f>
        <v>11</v>
      </c>
      <c r="D770" s="8">
        <f>9.5/2</f>
        <v>4.75</v>
      </c>
      <c r="E770" s="8" t="s">
        <v>11</v>
      </c>
      <c r="F770" s="8">
        <v>23</v>
      </c>
      <c r="G770" s="8">
        <v>0</v>
      </c>
      <c r="H770" s="28">
        <v>459.97473803112098</v>
      </c>
      <c r="I770" s="28">
        <v>153.42238764439</v>
      </c>
      <c r="J770" s="28">
        <v>0</v>
      </c>
      <c r="R770"/>
    </row>
    <row r="771" spans="1:18" x14ac:dyDescent="0.25">
      <c r="A771" s="8" t="str">
        <f>A770</f>
        <v>DK</v>
      </c>
      <c r="B771" s="8">
        <v>2</v>
      </c>
      <c r="C771" s="8">
        <f>C770</f>
        <v>11</v>
      </c>
      <c r="D771" s="8">
        <f>D770</f>
        <v>4.75</v>
      </c>
      <c r="E771" s="8" t="str">
        <f>E770</f>
        <v>unit</v>
      </c>
      <c r="F771" s="8">
        <f>F770</f>
        <v>23</v>
      </c>
      <c r="G771" s="8">
        <f>G770</f>
        <v>0</v>
      </c>
      <c r="H771" s="28">
        <v>459.97473803112098</v>
      </c>
      <c r="I771" s="28">
        <v>153.42238764439</v>
      </c>
      <c r="J771" s="28">
        <v>14.739583333000001</v>
      </c>
      <c r="R771"/>
    </row>
    <row r="772" spans="1:18" x14ac:dyDescent="0.25">
      <c r="A772" s="8" t="str">
        <f t="shared" ref="A772:A774" si="613">A771</f>
        <v>DK</v>
      </c>
      <c r="B772" s="8">
        <v>3</v>
      </c>
      <c r="C772" s="8">
        <f t="shared" ref="C772:G772" si="614">C771</f>
        <v>11</v>
      </c>
      <c r="D772" s="8">
        <f t="shared" si="614"/>
        <v>4.75</v>
      </c>
      <c r="E772" s="8" t="str">
        <f t="shared" si="614"/>
        <v>unit</v>
      </c>
      <c r="F772" s="8">
        <f t="shared" si="614"/>
        <v>23</v>
      </c>
      <c r="G772" s="8">
        <f t="shared" si="614"/>
        <v>0</v>
      </c>
      <c r="H772" s="28">
        <v>459.97473803112098</v>
      </c>
      <c r="I772" s="28">
        <v>153.42238764439</v>
      </c>
      <c r="J772" s="27">
        <v>25.395833329999999</v>
      </c>
      <c r="R772"/>
    </row>
    <row r="773" spans="1:18" x14ac:dyDescent="0.25">
      <c r="A773" s="8" t="str">
        <f t="shared" si="613"/>
        <v>DK</v>
      </c>
      <c r="B773" s="19">
        <v>4</v>
      </c>
      <c r="C773" s="8">
        <f t="shared" ref="C773:G773" si="615">C772</f>
        <v>11</v>
      </c>
      <c r="D773" s="8">
        <f t="shared" si="615"/>
        <v>4.75</v>
      </c>
      <c r="E773" s="8" t="str">
        <f t="shared" si="615"/>
        <v>unit</v>
      </c>
      <c r="F773" s="8">
        <f t="shared" si="615"/>
        <v>23</v>
      </c>
      <c r="G773" s="8">
        <f t="shared" si="615"/>
        <v>0</v>
      </c>
      <c r="H773" s="28">
        <v>459.97473803112098</v>
      </c>
      <c r="I773" s="28">
        <v>153.42238764439</v>
      </c>
      <c r="J773" s="28">
        <v>36.052083332999999</v>
      </c>
    </row>
    <row r="774" spans="1:18" x14ac:dyDescent="0.25">
      <c r="A774" s="8" t="str">
        <f t="shared" si="613"/>
        <v>DK</v>
      </c>
      <c r="B774" s="19">
        <v>5</v>
      </c>
      <c r="C774" s="8">
        <f t="shared" ref="C774" si="616">C773</f>
        <v>11</v>
      </c>
      <c r="D774" s="8">
        <v>2</v>
      </c>
      <c r="E774" s="8" t="s">
        <v>10</v>
      </c>
      <c r="F774" s="8">
        <f t="shared" ref="F774:G774" si="617">F773</f>
        <v>23</v>
      </c>
      <c r="G774" s="8">
        <f t="shared" si="617"/>
        <v>0</v>
      </c>
      <c r="H774" s="28">
        <v>459.97473803112098</v>
      </c>
      <c r="I774" s="28">
        <v>153.42238764439</v>
      </c>
      <c r="J774" s="28">
        <v>46.708333332999999</v>
      </c>
      <c r="R774"/>
    </row>
    <row r="775" spans="1:18" x14ac:dyDescent="0.25">
      <c r="R775"/>
    </row>
    <row r="776" spans="1:18" x14ac:dyDescent="0.25">
      <c r="A776" s="8" t="s">
        <v>130</v>
      </c>
      <c r="B776" s="8">
        <v>1.5</v>
      </c>
      <c r="C776" s="8">
        <f>21/2</f>
        <v>10.5</v>
      </c>
      <c r="D776" s="8">
        <f>11/2</f>
        <v>5.5</v>
      </c>
      <c r="E776" s="8" t="s">
        <v>28</v>
      </c>
      <c r="F776" s="8">
        <v>32</v>
      </c>
      <c r="G776" s="8">
        <v>0</v>
      </c>
      <c r="H776" s="28">
        <v>480.97593257408801</v>
      </c>
      <c r="I776" s="28">
        <v>121.337504962149</v>
      </c>
      <c r="J776" s="28">
        <v>0</v>
      </c>
      <c r="R776"/>
    </row>
    <row r="777" spans="1:18" x14ac:dyDescent="0.25">
      <c r="A777" s="8" t="str">
        <f>A776</f>
        <v>DL</v>
      </c>
      <c r="B777" s="8">
        <v>2</v>
      </c>
      <c r="C777" s="8">
        <f>C776</f>
        <v>10.5</v>
      </c>
      <c r="D777" s="8">
        <f>D776</f>
        <v>5.5</v>
      </c>
      <c r="E777" s="8" t="str">
        <f>E776</f>
        <v>corridor</v>
      </c>
      <c r="F777" s="8">
        <f>F776</f>
        <v>32</v>
      </c>
      <c r="G777" s="8">
        <f>G776</f>
        <v>0</v>
      </c>
      <c r="H777" s="28">
        <v>480.97593257408801</v>
      </c>
      <c r="I777" s="28">
        <v>121.337504962149</v>
      </c>
      <c r="J777" s="28">
        <v>14.739583333000001</v>
      </c>
      <c r="R777"/>
    </row>
    <row r="778" spans="1:18" x14ac:dyDescent="0.25">
      <c r="A778" s="8" t="str">
        <f t="shared" ref="A778:A780" si="618">A777</f>
        <v>DL</v>
      </c>
      <c r="B778" s="8">
        <v>3</v>
      </c>
      <c r="C778" s="8">
        <f t="shared" ref="C778:G778" si="619">C777</f>
        <v>10.5</v>
      </c>
      <c r="D778" s="8">
        <f t="shared" si="619"/>
        <v>5.5</v>
      </c>
      <c r="E778" s="8" t="str">
        <f t="shared" si="619"/>
        <v>corridor</v>
      </c>
      <c r="F778" s="8">
        <f t="shared" si="619"/>
        <v>32</v>
      </c>
      <c r="G778" s="8">
        <f t="shared" si="619"/>
        <v>0</v>
      </c>
      <c r="H778" s="28">
        <v>480.97593257408801</v>
      </c>
      <c r="I778" s="28">
        <v>121.337504962149</v>
      </c>
      <c r="J778" s="27">
        <v>25.395833329999999</v>
      </c>
      <c r="R778"/>
    </row>
    <row r="779" spans="1:18" x14ac:dyDescent="0.25">
      <c r="A779" s="8" t="str">
        <f t="shared" si="618"/>
        <v>DL</v>
      </c>
      <c r="B779" s="19">
        <v>4</v>
      </c>
      <c r="C779" s="8">
        <f t="shared" ref="C779:G779" si="620">C778</f>
        <v>10.5</v>
      </c>
      <c r="D779" s="8">
        <f t="shared" si="620"/>
        <v>5.5</v>
      </c>
      <c r="E779" s="8" t="str">
        <f t="shared" si="620"/>
        <v>corridor</v>
      </c>
      <c r="F779" s="8">
        <f t="shared" si="620"/>
        <v>32</v>
      </c>
      <c r="G779" s="8">
        <f t="shared" si="620"/>
        <v>0</v>
      </c>
      <c r="H779" s="28">
        <v>480.97593257408801</v>
      </c>
      <c r="I779" s="28">
        <v>121.337504962149</v>
      </c>
      <c r="J779" s="28">
        <v>36.052083332999999</v>
      </c>
    </row>
    <row r="780" spans="1:18" x14ac:dyDescent="0.25">
      <c r="A780" s="8" t="str">
        <f t="shared" si="618"/>
        <v>DL</v>
      </c>
      <c r="B780" s="19">
        <v>5</v>
      </c>
      <c r="C780" s="8">
        <f t="shared" ref="C780" si="621">C779</f>
        <v>10.5</v>
      </c>
      <c r="D780" s="8">
        <v>2</v>
      </c>
      <c r="E780" s="8" t="s">
        <v>10</v>
      </c>
      <c r="F780" s="8">
        <f t="shared" ref="F780:G780" si="622">F779</f>
        <v>32</v>
      </c>
      <c r="G780" s="8">
        <f t="shared" si="622"/>
        <v>0</v>
      </c>
      <c r="H780" s="28">
        <v>480.97593257408801</v>
      </c>
      <c r="I780" s="28">
        <v>121.337504962149</v>
      </c>
      <c r="J780" s="28">
        <v>46.708333332999999</v>
      </c>
      <c r="R780"/>
    </row>
    <row r="781" spans="1:18" x14ac:dyDescent="0.25">
      <c r="R781"/>
    </row>
    <row r="782" spans="1:18" x14ac:dyDescent="0.25">
      <c r="A782" s="8" t="s">
        <v>131</v>
      </c>
      <c r="B782" s="8">
        <v>1.5</v>
      </c>
      <c r="C782" s="8">
        <f>43/2</f>
        <v>21.5</v>
      </c>
      <c r="D782" s="8">
        <f>6/2</f>
        <v>3</v>
      </c>
      <c r="E782" s="8" t="s">
        <v>28</v>
      </c>
      <c r="F782" s="8">
        <v>37</v>
      </c>
      <c r="G782" s="8">
        <v>0</v>
      </c>
      <c r="H782" s="28">
        <v>547.475375052814</v>
      </c>
      <c r="I782" s="28">
        <v>108.877591056009</v>
      </c>
      <c r="J782" s="28">
        <v>0</v>
      </c>
      <c r="R782"/>
    </row>
    <row r="783" spans="1:18" x14ac:dyDescent="0.25">
      <c r="A783" s="8" t="str">
        <f>A782</f>
        <v>DM</v>
      </c>
      <c r="B783" s="8">
        <v>2</v>
      </c>
      <c r="C783" s="8">
        <f>C782</f>
        <v>21.5</v>
      </c>
      <c r="D783" s="8">
        <f>D782</f>
        <v>3</v>
      </c>
      <c r="E783" s="8" t="str">
        <f>E782</f>
        <v>corridor</v>
      </c>
      <c r="F783" s="8">
        <f>F782</f>
        <v>37</v>
      </c>
      <c r="G783" s="8">
        <f>G782</f>
        <v>0</v>
      </c>
      <c r="H783" s="28">
        <v>547.475375052814</v>
      </c>
      <c r="I783" s="28">
        <v>108.877591056009</v>
      </c>
      <c r="J783" s="28">
        <v>14.739583333000001</v>
      </c>
      <c r="R783"/>
    </row>
    <row r="784" spans="1:18" x14ac:dyDescent="0.25">
      <c r="A784" s="8" t="str">
        <f t="shared" ref="A784:A786" si="623">A783</f>
        <v>DM</v>
      </c>
      <c r="B784" s="8">
        <v>3</v>
      </c>
      <c r="C784" s="8">
        <f t="shared" ref="C784:G784" si="624">C783</f>
        <v>21.5</v>
      </c>
      <c r="D784" s="8">
        <f t="shared" si="624"/>
        <v>3</v>
      </c>
      <c r="E784" s="8" t="str">
        <f t="shared" si="624"/>
        <v>corridor</v>
      </c>
      <c r="F784" s="8">
        <f t="shared" si="624"/>
        <v>37</v>
      </c>
      <c r="G784" s="8">
        <f t="shared" si="624"/>
        <v>0</v>
      </c>
      <c r="H784" s="28">
        <v>547.475375052814</v>
      </c>
      <c r="I784" s="28">
        <v>108.877591056009</v>
      </c>
      <c r="J784" s="27">
        <v>25.395833329999999</v>
      </c>
      <c r="R784"/>
    </row>
    <row r="785" spans="1:18" x14ac:dyDescent="0.25">
      <c r="A785" s="8" t="str">
        <f t="shared" si="623"/>
        <v>DM</v>
      </c>
      <c r="B785" s="19">
        <v>4</v>
      </c>
      <c r="C785" s="8">
        <f t="shared" ref="C785:G785" si="625">C784</f>
        <v>21.5</v>
      </c>
      <c r="D785" s="8">
        <f t="shared" si="625"/>
        <v>3</v>
      </c>
      <c r="E785" s="8" t="str">
        <f t="shared" si="625"/>
        <v>corridor</v>
      </c>
      <c r="F785" s="8">
        <f t="shared" si="625"/>
        <v>37</v>
      </c>
      <c r="G785" s="8">
        <f t="shared" si="625"/>
        <v>0</v>
      </c>
      <c r="H785" s="28">
        <v>547.475375052814</v>
      </c>
      <c r="I785" s="28">
        <v>108.877591056009</v>
      </c>
      <c r="J785" s="28">
        <v>36.052083332999999</v>
      </c>
    </row>
    <row r="786" spans="1:18" x14ac:dyDescent="0.25">
      <c r="A786" s="8" t="str">
        <f t="shared" si="623"/>
        <v>DM</v>
      </c>
      <c r="B786" s="19">
        <v>5</v>
      </c>
      <c r="C786" s="8">
        <f t="shared" ref="C786" si="626">C785</f>
        <v>21.5</v>
      </c>
      <c r="D786" s="8">
        <v>8</v>
      </c>
      <c r="E786" s="8" t="s">
        <v>10</v>
      </c>
      <c r="F786" s="8">
        <f t="shared" ref="F786:G786" si="627">F785</f>
        <v>37</v>
      </c>
      <c r="G786" s="8">
        <f t="shared" si="627"/>
        <v>0</v>
      </c>
      <c r="H786" s="28">
        <v>547.475375052814</v>
      </c>
      <c r="I786" s="28">
        <v>108.877591056009</v>
      </c>
      <c r="J786" s="28">
        <v>46.708333332999999</v>
      </c>
      <c r="R786"/>
    </row>
    <row r="787" spans="1:18" x14ac:dyDescent="0.25">
      <c r="R787"/>
    </row>
    <row r="788" spans="1:18" x14ac:dyDescent="0.25">
      <c r="A788" s="8" t="s">
        <v>132</v>
      </c>
      <c r="B788" s="8">
        <v>1.5</v>
      </c>
      <c r="C788" s="8">
        <f>8/2</f>
        <v>4</v>
      </c>
      <c r="D788" s="8">
        <v>2</v>
      </c>
      <c r="E788" s="8" t="s">
        <v>11</v>
      </c>
      <c r="F788" s="8">
        <v>18.75</v>
      </c>
      <c r="G788" s="8">
        <v>0</v>
      </c>
      <c r="H788" s="28">
        <v>541.97927952664099</v>
      </c>
      <c r="I788" s="28">
        <v>89.835852915142695</v>
      </c>
      <c r="J788" s="28">
        <v>0</v>
      </c>
      <c r="R788"/>
    </row>
    <row r="789" spans="1:18" x14ac:dyDescent="0.25">
      <c r="A789" s="8" t="str">
        <f>A788</f>
        <v>DO</v>
      </c>
      <c r="B789" s="8">
        <v>2</v>
      </c>
      <c r="C789" s="8">
        <f>C788</f>
        <v>4</v>
      </c>
      <c r="D789" s="8">
        <f>D788</f>
        <v>2</v>
      </c>
      <c r="E789" s="8" t="str">
        <f>E788</f>
        <v>unit</v>
      </c>
      <c r="F789" s="8">
        <f>F788</f>
        <v>18.75</v>
      </c>
      <c r="G789" s="8">
        <f>G788</f>
        <v>0</v>
      </c>
      <c r="H789" s="28">
        <v>541.97927952664099</v>
      </c>
      <c r="I789" s="28">
        <v>89.835852915142695</v>
      </c>
      <c r="J789" s="28">
        <v>14.739583333000001</v>
      </c>
      <c r="R789"/>
    </row>
    <row r="790" spans="1:18" x14ac:dyDescent="0.25">
      <c r="A790" s="8" t="str">
        <f t="shared" ref="A790:A792" si="628">A789</f>
        <v>DO</v>
      </c>
      <c r="B790" s="8">
        <v>3</v>
      </c>
      <c r="C790" s="8">
        <f t="shared" ref="C790:G790" si="629">C789</f>
        <v>4</v>
      </c>
      <c r="D790" s="8">
        <f t="shared" si="629"/>
        <v>2</v>
      </c>
      <c r="E790" s="8" t="str">
        <f t="shared" si="629"/>
        <v>unit</v>
      </c>
      <c r="F790" s="8">
        <f t="shared" si="629"/>
        <v>18.75</v>
      </c>
      <c r="G790" s="8">
        <f t="shared" si="629"/>
        <v>0</v>
      </c>
      <c r="H790" s="28">
        <v>541.97927952664099</v>
      </c>
      <c r="I790" s="28">
        <v>89.835852915142695</v>
      </c>
      <c r="J790" s="27">
        <v>25.395833329999999</v>
      </c>
      <c r="R790"/>
    </row>
    <row r="791" spans="1:18" x14ac:dyDescent="0.25">
      <c r="A791" s="8" t="str">
        <f t="shared" si="628"/>
        <v>DO</v>
      </c>
      <c r="B791" s="19">
        <v>4</v>
      </c>
      <c r="C791" s="8">
        <f t="shared" ref="C791:G791" si="630">C790</f>
        <v>4</v>
      </c>
      <c r="D791" s="8">
        <f t="shared" si="630"/>
        <v>2</v>
      </c>
      <c r="E791" s="8" t="str">
        <f t="shared" si="630"/>
        <v>unit</v>
      </c>
      <c r="F791" s="8">
        <f t="shared" si="630"/>
        <v>18.75</v>
      </c>
      <c r="G791" s="8">
        <f t="shared" si="630"/>
        <v>0</v>
      </c>
      <c r="H791" s="28">
        <v>541.97927952664099</v>
      </c>
      <c r="I791" s="28">
        <v>89.835852915142695</v>
      </c>
      <c r="J791" s="28">
        <v>36.052083332999999</v>
      </c>
    </row>
    <row r="792" spans="1:18" x14ac:dyDescent="0.25">
      <c r="A792" s="8" t="str">
        <f t="shared" si="628"/>
        <v>DO</v>
      </c>
      <c r="B792" s="19">
        <v>5</v>
      </c>
      <c r="C792" s="8">
        <f t="shared" ref="C792" si="631">C791</f>
        <v>4</v>
      </c>
      <c r="D792" s="8">
        <v>2</v>
      </c>
      <c r="E792" s="8" t="s">
        <v>10</v>
      </c>
      <c r="F792" s="8">
        <f t="shared" ref="F792:G792" si="632">F791</f>
        <v>18.75</v>
      </c>
      <c r="G792" s="8">
        <f t="shared" si="632"/>
        <v>0</v>
      </c>
      <c r="H792" s="28">
        <v>541.97927952664099</v>
      </c>
      <c r="I792" s="28">
        <v>89.835852915142695</v>
      </c>
      <c r="J792" s="28">
        <v>46.708333332999999</v>
      </c>
      <c r="R792"/>
    </row>
    <row r="793" spans="1:18" x14ac:dyDescent="0.25">
      <c r="R793"/>
    </row>
    <row r="794" spans="1:18" x14ac:dyDescent="0.25">
      <c r="A794" s="8" t="s">
        <v>134</v>
      </c>
      <c r="B794" s="8">
        <v>1.5</v>
      </c>
      <c r="C794" s="8">
        <f>43/2</f>
        <v>21.5</v>
      </c>
      <c r="D794" s="8">
        <f>6/2</f>
        <v>3</v>
      </c>
      <c r="E794" s="8" t="s">
        <v>28</v>
      </c>
      <c r="F794" s="8">
        <v>31</v>
      </c>
      <c r="G794" s="8">
        <f>31+22</f>
        <v>53</v>
      </c>
      <c r="H794" s="28">
        <v>541.479089084149</v>
      </c>
      <c r="I794" s="28">
        <v>115.066071304113</v>
      </c>
      <c r="J794" s="28">
        <v>0</v>
      </c>
      <c r="R794"/>
    </row>
    <row r="795" spans="1:18" x14ac:dyDescent="0.25">
      <c r="A795" s="8" t="str">
        <f>A794</f>
        <v>DP</v>
      </c>
      <c r="B795" s="8">
        <v>2</v>
      </c>
      <c r="C795" s="8">
        <f>C794</f>
        <v>21.5</v>
      </c>
      <c r="D795" s="8">
        <f>D794</f>
        <v>3</v>
      </c>
      <c r="E795" s="8" t="str">
        <f>E794</f>
        <v>corridor</v>
      </c>
      <c r="F795" s="8">
        <f>F794</f>
        <v>31</v>
      </c>
      <c r="G795" s="8">
        <f>G794</f>
        <v>53</v>
      </c>
      <c r="H795" s="28">
        <v>541.479089084149</v>
      </c>
      <c r="I795" s="28">
        <v>115.066071304113</v>
      </c>
      <c r="J795" s="28">
        <v>14.739583333000001</v>
      </c>
      <c r="R795"/>
    </row>
    <row r="796" spans="1:18" x14ac:dyDescent="0.25">
      <c r="A796" s="8" t="str">
        <f t="shared" ref="A796:A798" si="633">A795</f>
        <v>DP</v>
      </c>
      <c r="B796" s="8">
        <v>3</v>
      </c>
      <c r="C796" s="8">
        <f t="shared" ref="C796:G796" si="634">C795</f>
        <v>21.5</v>
      </c>
      <c r="D796" s="8">
        <f t="shared" si="634"/>
        <v>3</v>
      </c>
      <c r="E796" s="8" t="str">
        <f t="shared" si="634"/>
        <v>corridor</v>
      </c>
      <c r="F796" s="8">
        <f t="shared" si="634"/>
        <v>31</v>
      </c>
      <c r="G796" s="8">
        <f t="shared" si="634"/>
        <v>53</v>
      </c>
      <c r="H796" s="28">
        <v>541.479089084149</v>
      </c>
      <c r="I796" s="28">
        <v>115.066071304113</v>
      </c>
      <c r="J796" s="27">
        <v>25.395833329999999</v>
      </c>
      <c r="R796"/>
    </row>
    <row r="797" spans="1:18" x14ac:dyDescent="0.25">
      <c r="A797" s="8" t="str">
        <f t="shared" si="633"/>
        <v>DP</v>
      </c>
      <c r="B797" s="19">
        <v>4</v>
      </c>
      <c r="C797" s="8">
        <f t="shared" ref="C797:G797" si="635">C796</f>
        <v>21.5</v>
      </c>
      <c r="D797" s="8">
        <f t="shared" si="635"/>
        <v>3</v>
      </c>
      <c r="E797" s="8" t="str">
        <f t="shared" si="635"/>
        <v>corridor</v>
      </c>
      <c r="F797" s="8">
        <f t="shared" si="635"/>
        <v>31</v>
      </c>
      <c r="G797" s="8">
        <f t="shared" si="635"/>
        <v>53</v>
      </c>
      <c r="H797" s="28">
        <v>541.479089084149</v>
      </c>
      <c r="I797" s="28">
        <v>115.066071304113</v>
      </c>
      <c r="J797" s="28">
        <v>36.052083332999999</v>
      </c>
    </row>
    <row r="798" spans="1:18" x14ac:dyDescent="0.25">
      <c r="A798" s="8" t="str">
        <f t="shared" si="633"/>
        <v>DP</v>
      </c>
      <c r="B798" s="19">
        <v>5</v>
      </c>
      <c r="C798" s="8">
        <f t="shared" ref="C798" si="636">C797</f>
        <v>21.5</v>
      </c>
      <c r="D798" s="8">
        <v>8</v>
      </c>
      <c r="E798" s="8" t="s">
        <v>10</v>
      </c>
      <c r="F798" s="8">
        <f t="shared" ref="F798:G798" si="637">F797</f>
        <v>31</v>
      </c>
      <c r="G798" s="8">
        <f t="shared" si="637"/>
        <v>53</v>
      </c>
      <c r="H798" s="28">
        <v>541.479089084149</v>
      </c>
      <c r="I798" s="28">
        <v>115.066071304113</v>
      </c>
      <c r="J798" s="28">
        <v>46.708333332999999</v>
      </c>
      <c r="R798"/>
    </row>
    <row r="799" spans="1:18" x14ac:dyDescent="0.25">
      <c r="R799"/>
    </row>
    <row r="800" spans="1:18" x14ac:dyDescent="0.25">
      <c r="A800" s="8" t="s">
        <v>133</v>
      </c>
      <c r="B800" s="8">
        <v>1.5</v>
      </c>
      <c r="C800" s="8">
        <f>43/2</f>
        <v>21.5</v>
      </c>
      <c r="D800" s="8">
        <v>2</v>
      </c>
      <c r="E800" s="8" t="s">
        <v>11</v>
      </c>
      <c r="F800" s="8">
        <v>22</v>
      </c>
      <c r="G800" s="8">
        <f>31+22</f>
        <v>53</v>
      </c>
      <c r="H800" s="28">
        <v>540.97894510642402</v>
      </c>
      <c r="I800" s="28">
        <v>111.859607749761</v>
      </c>
      <c r="J800" s="28">
        <v>0</v>
      </c>
      <c r="R800"/>
    </row>
    <row r="801" spans="1:18" x14ac:dyDescent="0.25">
      <c r="A801" s="8" t="str">
        <f>A800</f>
        <v>DN</v>
      </c>
      <c r="B801" s="8">
        <v>2</v>
      </c>
      <c r="C801" s="8">
        <f>C800</f>
        <v>21.5</v>
      </c>
      <c r="D801" s="8">
        <f>D800</f>
        <v>2</v>
      </c>
      <c r="E801" s="8" t="str">
        <f>E800</f>
        <v>unit</v>
      </c>
      <c r="F801" s="8">
        <f>F800</f>
        <v>22</v>
      </c>
      <c r="G801" s="8">
        <f>G800</f>
        <v>53</v>
      </c>
      <c r="H801" s="28">
        <v>540.97894510642402</v>
      </c>
      <c r="I801" s="28">
        <v>111.859607749761</v>
      </c>
      <c r="J801" s="28">
        <v>14.739583333000001</v>
      </c>
      <c r="R801"/>
    </row>
    <row r="802" spans="1:18" x14ac:dyDescent="0.25">
      <c r="A802" s="8" t="str">
        <f t="shared" ref="A802:A804" si="638">A801</f>
        <v>DN</v>
      </c>
      <c r="B802" s="8">
        <v>3</v>
      </c>
      <c r="C802" s="8">
        <f t="shared" ref="C802:G802" si="639">C801</f>
        <v>21.5</v>
      </c>
      <c r="D802" s="8">
        <f t="shared" si="639"/>
        <v>2</v>
      </c>
      <c r="E802" s="8" t="str">
        <f t="shared" si="639"/>
        <v>unit</v>
      </c>
      <c r="F802" s="8">
        <f t="shared" si="639"/>
        <v>22</v>
      </c>
      <c r="G802" s="8">
        <f t="shared" si="639"/>
        <v>53</v>
      </c>
      <c r="H802" s="28">
        <v>540.97894510642402</v>
      </c>
      <c r="I802" s="28">
        <v>111.859607749761</v>
      </c>
      <c r="J802" s="27">
        <v>25.395833329999999</v>
      </c>
      <c r="R802"/>
    </row>
    <row r="803" spans="1:18" x14ac:dyDescent="0.25">
      <c r="A803" s="8" t="str">
        <f t="shared" si="638"/>
        <v>DN</v>
      </c>
      <c r="B803" s="19">
        <v>4</v>
      </c>
      <c r="C803" s="8">
        <f t="shared" ref="C803:G803" si="640">C802</f>
        <v>21.5</v>
      </c>
      <c r="D803" s="8">
        <f t="shared" si="640"/>
        <v>2</v>
      </c>
      <c r="E803" s="8" t="str">
        <f t="shared" si="640"/>
        <v>unit</v>
      </c>
      <c r="F803" s="8">
        <f t="shared" si="640"/>
        <v>22</v>
      </c>
      <c r="G803" s="8">
        <f t="shared" si="640"/>
        <v>53</v>
      </c>
      <c r="H803" s="28">
        <v>540.97894510642402</v>
      </c>
      <c r="I803" s="28">
        <v>111.859607749761</v>
      </c>
      <c r="J803" s="28">
        <v>36.052083332999999</v>
      </c>
    </row>
    <row r="804" spans="1:18" x14ac:dyDescent="0.25">
      <c r="A804" s="8" t="str">
        <f t="shared" si="638"/>
        <v>DN</v>
      </c>
      <c r="B804" s="19">
        <v>5</v>
      </c>
      <c r="C804" s="8">
        <f t="shared" ref="C804" si="641">C803</f>
        <v>21.5</v>
      </c>
      <c r="D804" s="8">
        <v>2</v>
      </c>
      <c r="E804" s="8" t="s">
        <v>10</v>
      </c>
      <c r="F804" s="8">
        <f t="shared" ref="F804:G804" si="642">F803</f>
        <v>22</v>
      </c>
      <c r="G804" s="8">
        <f t="shared" si="642"/>
        <v>53</v>
      </c>
      <c r="H804" s="28">
        <v>540.97894510642402</v>
      </c>
      <c r="I804" s="28">
        <v>111.859607749761</v>
      </c>
      <c r="J804" s="28">
        <v>46.708333332999999</v>
      </c>
      <c r="R804"/>
    </row>
    <row r="805" spans="1:18" x14ac:dyDescent="0.25">
      <c r="R805"/>
    </row>
    <row r="806" spans="1:18" x14ac:dyDescent="0.25">
      <c r="A806" s="8" t="s">
        <v>136</v>
      </c>
      <c r="B806" s="8">
        <v>1.5</v>
      </c>
      <c r="C806" s="8">
        <f>30/2</f>
        <v>15</v>
      </c>
      <c r="D806" s="8">
        <f>9/2</f>
        <v>4.5</v>
      </c>
      <c r="E806" s="8" t="s">
        <v>11</v>
      </c>
      <c r="F806" s="8">
        <v>23</v>
      </c>
      <c r="G806" s="8">
        <v>0</v>
      </c>
      <c r="H806" s="28">
        <v>584.872966206314</v>
      </c>
      <c r="I806" s="28">
        <v>153.422070735848</v>
      </c>
      <c r="J806" s="28">
        <v>0</v>
      </c>
      <c r="R806"/>
    </row>
    <row r="807" spans="1:18" x14ac:dyDescent="0.25">
      <c r="A807" s="8" t="str">
        <f>A806</f>
        <v>DQ</v>
      </c>
      <c r="B807" s="8">
        <v>2</v>
      </c>
      <c r="C807" s="8">
        <f>C806</f>
        <v>15</v>
      </c>
      <c r="D807" s="8">
        <f>D806</f>
        <v>4.5</v>
      </c>
      <c r="E807" s="8" t="str">
        <f>E806</f>
        <v>unit</v>
      </c>
      <c r="F807" s="8">
        <f>F806</f>
        <v>23</v>
      </c>
      <c r="G807" s="8">
        <f>G806</f>
        <v>0</v>
      </c>
      <c r="H807" s="28">
        <v>584.872966206314</v>
      </c>
      <c r="I807" s="28">
        <v>153.422070735848</v>
      </c>
      <c r="J807" s="28">
        <v>14.739583333000001</v>
      </c>
      <c r="R807"/>
    </row>
    <row r="808" spans="1:18" x14ac:dyDescent="0.25">
      <c r="A808" s="8" t="str">
        <f t="shared" ref="A808:A810" si="643">A807</f>
        <v>DQ</v>
      </c>
      <c r="B808" s="8">
        <v>3</v>
      </c>
      <c r="C808" s="8">
        <f t="shared" ref="C808:G808" si="644">C807</f>
        <v>15</v>
      </c>
      <c r="D808" s="8">
        <f t="shared" si="644"/>
        <v>4.5</v>
      </c>
      <c r="E808" s="8" t="str">
        <f t="shared" si="644"/>
        <v>unit</v>
      </c>
      <c r="F808" s="8">
        <f t="shared" si="644"/>
        <v>23</v>
      </c>
      <c r="G808" s="8">
        <f t="shared" si="644"/>
        <v>0</v>
      </c>
      <c r="H808" s="28">
        <v>584.872966206314</v>
      </c>
      <c r="I808" s="28">
        <v>153.422070735848</v>
      </c>
      <c r="J808" s="27">
        <v>25.395833329999999</v>
      </c>
      <c r="R808"/>
    </row>
    <row r="809" spans="1:18" x14ac:dyDescent="0.25">
      <c r="A809" s="8" t="str">
        <f t="shared" si="643"/>
        <v>DQ</v>
      </c>
      <c r="B809" s="19">
        <v>4</v>
      </c>
      <c r="C809" s="8">
        <f t="shared" ref="C809:G810" si="645">C808</f>
        <v>15</v>
      </c>
      <c r="D809" s="8">
        <f t="shared" si="645"/>
        <v>4.5</v>
      </c>
      <c r="E809" s="8" t="str">
        <f t="shared" si="645"/>
        <v>unit</v>
      </c>
      <c r="F809" s="8">
        <f t="shared" si="645"/>
        <v>23</v>
      </c>
      <c r="G809" s="8">
        <f t="shared" si="645"/>
        <v>0</v>
      </c>
      <c r="H809" s="28">
        <v>584.872966206314</v>
      </c>
      <c r="I809" s="28">
        <v>153.422070735848</v>
      </c>
      <c r="J809" s="28">
        <v>36.052083332999999</v>
      </c>
    </row>
    <row r="810" spans="1:18" x14ac:dyDescent="0.25">
      <c r="A810" s="8" t="str">
        <f t="shared" si="643"/>
        <v>DQ</v>
      </c>
      <c r="B810" s="19">
        <v>5</v>
      </c>
      <c r="C810" s="8">
        <f t="shared" si="645"/>
        <v>15</v>
      </c>
      <c r="D810" s="8">
        <v>2</v>
      </c>
      <c r="E810" s="8" t="s">
        <v>10</v>
      </c>
      <c r="F810" s="8">
        <f t="shared" ref="F810:G810" si="646">F809</f>
        <v>23</v>
      </c>
      <c r="G810" s="8">
        <f t="shared" si="646"/>
        <v>0</v>
      </c>
      <c r="H810" s="28">
        <v>584.872966206314</v>
      </c>
      <c r="I810" s="28">
        <v>153.422070735848</v>
      </c>
      <c r="J810" s="28">
        <v>46.708333332999999</v>
      </c>
      <c r="R810"/>
    </row>
    <row r="811" spans="1:18" x14ac:dyDescent="0.25">
      <c r="R811"/>
    </row>
    <row r="812" spans="1:18" x14ac:dyDescent="0.25">
      <c r="A812" s="8" t="s">
        <v>137</v>
      </c>
      <c r="B812" s="8">
        <v>1.5</v>
      </c>
      <c r="C812" s="8">
        <f>38/2</f>
        <v>19</v>
      </c>
      <c r="D812" s="8">
        <f>9/2</f>
        <v>4.5</v>
      </c>
      <c r="E812" s="8" t="s">
        <v>11</v>
      </c>
      <c r="F812" s="8">
        <v>29</v>
      </c>
      <c r="G812" s="8"/>
      <c r="H812" s="28">
        <v>585.87177164100206</v>
      </c>
      <c r="I812" s="28">
        <v>124.337173332102</v>
      </c>
      <c r="J812" s="28">
        <v>0</v>
      </c>
      <c r="R812"/>
    </row>
    <row r="813" spans="1:18" x14ac:dyDescent="0.25">
      <c r="A813" s="8" t="str">
        <f>A812</f>
        <v>DR</v>
      </c>
      <c r="B813" s="8">
        <v>2</v>
      </c>
      <c r="C813" s="8">
        <f>C812</f>
        <v>19</v>
      </c>
      <c r="D813" s="8">
        <f>D812</f>
        <v>4.5</v>
      </c>
      <c r="E813" s="8" t="str">
        <f>E812</f>
        <v>unit</v>
      </c>
      <c r="F813" s="8">
        <f>F812</f>
        <v>29</v>
      </c>
      <c r="G813" s="8">
        <f>G812</f>
        <v>0</v>
      </c>
      <c r="H813" s="28">
        <v>585.87177164100206</v>
      </c>
      <c r="I813" s="28">
        <v>124.337173332102</v>
      </c>
      <c r="J813" s="28">
        <v>14.739583333000001</v>
      </c>
      <c r="R813"/>
    </row>
    <row r="814" spans="1:18" x14ac:dyDescent="0.25">
      <c r="A814" s="8" t="str">
        <f t="shared" ref="A814:A816" si="647">A813</f>
        <v>DR</v>
      </c>
      <c r="B814" s="8">
        <v>3</v>
      </c>
      <c r="C814" s="8">
        <f t="shared" ref="C814:G814" si="648">C813</f>
        <v>19</v>
      </c>
      <c r="D814" s="8">
        <f t="shared" si="648"/>
        <v>4.5</v>
      </c>
      <c r="E814" s="8" t="str">
        <f t="shared" si="648"/>
        <v>unit</v>
      </c>
      <c r="F814" s="8">
        <f t="shared" si="648"/>
        <v>29</v>
      </c>
      <c r="G814" s="8">
        <f t="shared" si="648"/>
        <v>0</v>
      </c>
      <c r="H814" s="28">
        <v>585.87177164100206</v>
      </c>
      <c r="I814" s="28">
        <v>124.337173332102</v>
      </c>
      <c r="J814" s="27">
        <v>25.395833329999999</v>
      </c>
      <c r="R814"/>
    </row>
    <row r="815" spans="1:18" x14ac:dyDescent="0.25">
      <c r="A815" s="8" t="str">
        <f t="shared" si="647"/>
        <v>DR</v>
      </c>
      <c r="B815" s="19">
        <v>4</v>
      </c>
      <c r="C815" s="8">
        <f t="shared" ref="C815:G815" si="649">C814</f>
        <v>19</v>
      </c>
      <c r="D815" s="8">
        <f t="shared" si="649"/>
        <v>4.5</v>
      </c>
      <c r="E815" s="8" t="str">
        <f t="shared" si="649"/>
        <v>unit</v>
      </c>
      <c r="F815" s="8">
        <f t="shared" si="649"/>
        <v>29</v>
      </c>
      <c r="G815" s="8">
        <f t="shared" si="649"/>
        <v>0</v>
      </c>
      <c r="H815" s="28">
        <v>585.87177164100206</v>
      </c>
      <c r="I815" s="28">
        <v>124.337173332102</v>
      </c>
      <c r="J815" s="28">
        <v>36.052083332999999</v>
      </c>
    </row>
    <row r="816" spans="1:18" x14ac:dyDescent="0.25">
      <c r="A816" s="8" t="str">
        <f t="shared" si="647"/>
        <v>DR</v>
      </c>
      <c r="B816" s="19">
        <v>5</v>
      </c>
      <c r="C816" s="8">
        <f t="shared" ref="C816" si="650">C815</f>
        <v>19</v>
      </c>
      <c r="D816" s="8">
        <v>2</v>
      </c>
      <c r="E816" s="8" t="s">
        <v>10</v>
      </c>
      <c r="F816" s="8">
        <f t="shared" ref="F816:G816" si="651">F815</f>
        <v>29</v>
      </c>
      <c r="G816" s="8">
        <f t="shared" si="651"/>
        <v>0</v>
      </c>
      <c r="H816" s="28">
        <v>585.87177164100206</v>
      </c>
      <c r="I816" s="28">
        <v>124.337173332102</v>
      </c>
      <c r="J816" s="28">
        <v>46.708333332999999</v>
      </c>
      <c r="R816"/>
    </row>
    <row r="817" spans="1:18" x14ac:dyDescent="0.25">
      <c r="R817"/>
    </row>
    <row r="818" spans="1:18" x14ac:dyDescent="0.25">
      <c r="A818" s="8" t="s">
        <v>138</v>
      </c>
      <c r="B818" s="8">
        <v>1</v>
      </c>
      <c r="C818" s="8">
        <f>7/2</f>
        <v>3.5</v>
      </c>
      <c r="D818" s="8">
        <v>2</v>
      </c>
      <c r="E818" s="8" t="s">
        <v>11</v>
      </c>
      <c r="F818" s="8">
        <v>29</v>
      </c>
      <c r="G818" s="8">
        <v>0</v>
      </c>
      <c r="H818" s="28">
        <v>623.97593830766903</v>
      </c>
      <c r="I818" s="28">
        <v>124.337173332102</v>
      </c>
      <c r="J818" s="28">
        <v>0</v>
      </c>
      <c r="R818"/>
    </row>
    <row r="819" spans="1:18" x14ac:dyDescent="0.25">
      <c r="A819" s="8" t="str">
        <f>A818</f>
        <v>DS</v>
      </c>
      <c r="B819" s="8">
        <v>2</v>
      </c>
      <c r="C819" s="8">
        <f>C818</f>
        <v>3.5</v>
      </c>
      <c r="D819" s="8">
        <f>D818</f>
        <v>2</v>
      </c>
      <c r="E819" s="8" t="str">
        <f>E818</f>
        <v>unit</v>
      </c>
      <c r="F819" s="8">
        <f>F818</f>
        <v>29</v>
      </c>
      <c r="G819" s="8">
        <f>G818</f>
        <v>0</v>
      </c>
      <c r="H819" s="28">
        <v>623.97593830766903</v>
      </c>
      <c r="I819" s="28">
        <v>124.337173332102</v>
      </c>
      <c r="J819" s="28">
        <v>14.739583333000001</v>
      </c>
      <c r="R819"/>
    </row>
    <row r="820" spans="1:18" x14ac:dyDescent="0.25">
      <c r="A820" s="8" t="str">
        <f t="shared" ref="A820:A822" si="652">A819</f>
        <v>DS</v>
      </c>
      <c r="B820" s="8">
        <v>3</v>
      </c>
      <c r="C820" s="8">
        <f t="shared" ref="C820:G820" si="653">C819</f>
        <v>3.5</v>
      </c>
      <c r="D820" s="8">
        <f t="shared" si="653"/>
        <v>2</v>
      </c>
      <c r="E820" s="8" t="str">
        <f t="shared" si="653"/>
        <v>unit</v>
      </c>
      <c r="F820" s="8">
        <f t="shared" si="653"/>
        <v>29</v>
      </c>
      <c r="G820" s="8">
        <f t="shared" si="653"/>
        <v>0</v>
      </c>
      <c r="H820" s="28">
        <v>623.97593830766903</v>
      </c>
      <c r="I820" s="28">
        <v>124.337173332102</v>
      </c>
      <c r="J820" s="27">
        <v>25.395833329999999</v>
      </c>
      <c r="R820"/>
    </row>
    <row r="821" spans="1:18" x14ac:dyDescent="0.25">
      <c r="A821" s="8" t="str">
        <f t="shared" si="652"/>
        <v>DS</v>
      </c>
      <c r="B821" s="19">
        <v>4</v>
      </c>
      <c r="C821" s="8">
        <f t="shared" ref="C821:G821" si="654">C820</f>
        <v>3.5</v>
      </c>
      <c r="D821" s="8">
        <f t="shared" si="654"/>
        <v>2</v>
      </c>
      <c r="E821" s="8" t="str">
        <f t="shared" si="654"/>
        <v>unit</v>
      </c>
      <c r="F821" s="8">
        <f t="shared" si="654"/>
        <v>29</v>
      </c>
      <c r="G821" s="8">
        <f t="shared" si="654"/>
        <v>0</v>
      </c>
      <c r="H821" s="28">
        <v>623.97593830766903</v>
      </c>
      <c r="I821" s="28">
        <v>124.337173332102</v>
      </c>
      <c r="J821" s="28">
        <v>36.052083332999999</v>
      </c>
    </row>
    <row r="822" spans="1:18" x14ac:dyDescent="0.25">
      <c r="A822" s="8" t="str">
        <f t="shared" si="652"/>
        <v>DS</v>
      </c>
      <c r="B822" s="19">
        <v>5</v>
      </c>
      <c r="C822" s="8">
        <f t="shared" ref="C822" si="655">C821</f>
        <v>3.5</v>
      </c>
      <c r="D822" s="8">
        <v>2</v>
      </c>
      <c r="E822" s="8" t="s">
        <v>10</v>
      </c>
      <c r="F822" s="8">
        <f t="shared" ref="F822:G822" si="656">F821</f>
        <v>29</v>
      </c>
      <c r="G822" s="8">
        <f t="shared" si="656"/>
        <v>0</v>
      </c>
      <c r="H822" s="28">
        <v>623.97593830766903</v>
      </c>
      <c r="I822" s="28">
        <v>124.337173332102</v>
      </c>
      <c r="J822" s="28">
        <v>46.708333332999999</v>
      </c>
      <c r="R822"/>
    </row>
    <row r="823" spans="1:18" x14ac:dyDescent="0.25">
      <c r="R823"/>
    </row>
    <row r="824" spans="1:18" x14ac:dyDescent="0.25">
      <c r="A824" s="8" t="s">
        <v>139</v>
      </c>
      <c r="B824" s="8">
        <v>1</v>
      </c>
      <c r="C824" s="8">
        <f>18/2</f>
        <v>9</v>
      </c>
      <c r="D824" s="8">
        <f>6/2</f>
        <v>3</v>
      </c>
      <c r="E824" s="8" t="s">
        <v>28</v>
      </c>
      <c r="F824" s="8">
        <v>29</v>
      </c>
      <c r="G824" s="8">
        <f>29+10+25.5+29</f>
        <v>93.5</v>
      </c>
      <c r="H824" s="28">
        <v>631.02094289424303</v>
      </c>
      <c r="I824" s="28">
        <v>159.30253561410001</v>
      </c>
      <c r="J824" s="28">
        <v>0</v>
      </c>
      <c r="R824"/>
    </row>
    <row r="825" spans="1:18" x14ac:dyDescent="0.25">
      <c r="A825" s="8" t="str">
        <f>A824</f>
        <v>DT</v>
      </c>
      <c r="B825" s="8">
        <v>2</v>
      </c>
      <c r="C825" s="8">
        <f>C824</f>
        <v>9</v>
      </c>
      <c r="D825" s="8">
        <f>D824</f>
        <v>3</v>
      </c>
      <c r="E825" s="8" t="str">
        <f>E824</f>
        <v>corridor</v>
      </c>
      <c r="F825" s="8">
        <f>F824</f>
        <v>29</v>
      </c>
      <c r="G825" s="8">
        <f>G824</f>
        <v>93.5</v>
      </c>
      <c r="H825" s="28">
        <v>631.02094289424303</v>
      </c>
      <c r="I825" s="28">
        <v>159.30253561410001</v>
      </c>
      <c r="J825" s="28">
        <v>14.739583333000001</v>
      </c>
      <c r="R825"/>
    </row>
    <row r="826" spans="1:18" x14ac:dyDescent="0.25">
      <c r="A826" s="8" t="str">
        <f t="shared" ref="A826:A828" si="657">A825</f>
        <v>DT</v>
      </c>
      <c r="B826" s="8">
        <v>3</v>
      </c>
      <c r="C826" s="8">
        <f t="shared" ref="C826:G826" si="658">C825</f>
        <v>9</v>
      </c>
      <c r="D826" s="8">
        <f t="shared" si="658"/>
        <v>3</v>
      </c>
      <c r="E826" s="8" t="str">
        <f t="shared" si="658"/>
        <v>corridor</v>
      </c>
      <c r="F826" s="8">
        <f t="shared" si="658"/>
        <v>29</v>
      </c>
      <c r="G826" s="8">
        <f t="shared" si="658"/>
        <v>93.5</v>
      </c>
      <c r="H826" s="28">
        <v>631.02094289424303</v>
      </c>
      <c r="I826" s="28">
        <v>159.30253561410001</v>
      </c>
      <c r="J826" s="27">
        <v>25.395833329999999</v>
      </c>
      <c r="R826"/>
    </row>
    <row r="827" spans="1:18" x14ac:dyDescent="0.25">
      <c r="A827" s="8" t="str">
        <f t="shared" si="657"/>
        <v>DT</v>
      </c>
      <c r="B827" s="19">
        <v>4</v>
      </c>
      <c r="C827" s="8">
        <f t="shared" ref="C827:G827" si="659">C826</f>
        <v>9</v>
      </c>
      <c r="D827" s="8">
        <f t="shared" si="659"/>
        <v>3</v>
      </c>
      <c r="E827" s="8" t="str">
        <f t="shared" si="659"/>
        <v>corridor</v>
      </c>
      <c r="F827" s="8">
        <f t="shared" si="659"/>
        <v>29</v>
      </c>
      <c r="G827" s="8">
        <f t="shared" si="659"/>
        <v>93.5</v>
      </c>
      <c r="H827" s="28">
        <v>631.02094289424303</v>
      </c>
      <c r="I827" s="28">
        <v>159.30253561410001</v>
      </c>
      <c r="J827" s="28">
        <v>36.052083332999999</v>
      </c>
    </row>
    <row r="828" spans="1:18" x14ac:dyDescent="0.25">
      <c r="A828" s="8" t="str">
        <f t="shared" si="657"/>
        <v>DT</v>
      </c>
      <c r="B828" s="19">
        <v>5</v>
      </c>
      <c r="C828" s="8">
        <f t="shared" ref="C828" si="660">C827</f>
        <v>9</v>
      </c>
      <c r="D828" s="8">
        <v>3</v>
      </c>
      <c r="E828" s="8" t="s">
        <v>10</v>
      </c>
      <c r="F828" s="8">
        <f t="shared" ref="F828:G828" si="661">F827</f>
        <v>29</v>
      </c>
      <c r="G828" s="8">
        <f t="shared" si="661"/>
        <v>93.5</v>
      </c>
      <c r="H828" s="28">
        <v>631.02094289424303</v>
      </c>
      <c r="I828" s="28">
        <v>159.30253561410001</v>
      </c>
      <c r="J828" s="28">
        <v>46.708333332999999</v>
      </c>
      <c r="R828"/>
    </row>
    <row r="829" spans="1:18" x14ac:dyDescent="0.25">
      <c r="R829"/>
    </row>
    <row r="830" spans="1:18" x14ac:dyDescent="0.25">
      <c r="A830" s="8" t="s">
        <v>140</v>
      </c>
      <c r="B830" s="8">
        <v>1</v>
      </c>
      <c r="C830" s="8">
        <f>18/2</f>
        <v>9</v>
      </c>
      <c r="D830" s="8">
        <f>6/2</f>
        <v>3</v>
      </c>
      <c r="E830" s="8" t="s">
        <v>28</v>
      </c>
      <c r="F830" s="8">
        <v>10</v>
      </c>
      <c r="G830" s="8">
        <f>29+10+25.5+29</f>
        <v>93.5</v>
      </c>
      <c r="H830" s="28">
        <v>631.02094505195203</v>
      </c>
      <c r="I830" s="28">
        <v>193.607624785133</v>
      </c>
      <c r="J830" s="28">
        <v>0</v>
      </c>
      <c r="R830"/>
    </row>
    <row r="831" spans="1:18" x14ac:dyDescent="0.25">
      <c r="A831" s="8" t="str">
        <f>A830</f>
        <v>DU</v>
      </c>
      <c r="B831" s="8">
        <v>2</v>
      </c>
      <c r="C831" s="8">
        <f>C830</f>
        <v>9</v>
      </c>
      <c r="D831" s="8">
        <f>D830</f>
        <v>3</v>
      </c>
      <c r="E831" s="8" t="str">
        <f>E830</f>
        <v>corridor</v>
      </c>
      <c r="F831" s="8">
        <f>F830</f>
        <v>10</v>
      </c>
      <c r="G831" s="8">
        <f>G830</f>
        <v>93.5</v>
      </c>
      <c r="H831" s="28">
        <v>631.02094505195203</v>
      </c>
      <c r="I831" s="28">
        <v>193.607624785133</v>
      </c>
      <c r="J831" s="28">
        <v>14.739583333000001</v>
      </c>
      <c r="R831"/>
    </row>
    <row r="832" spans="1:18" x14ac:dyDescent="0.25">
      <c r="A832" s="8" t="str">
        <f t="shared" ref="A832:A834" si="662">A831</f>
        <v>DU</v>
      </c>
      <c r="B832" s="8">
        <v>3</v>
      </c>
      <c r="C832" s="8">
        <f t="shared" ref="C832:G832" si="663">C831</f>
        <v>9</v>
      </c>
      <c r="D832" s="8">
        <f t="shared" si="663"/>
        <v>3</v>
      </c>
      <c r="E832" s="8" t="str">
        <f t="shared" si="663"/>
        <v>corridor</v>
      </c>
      <c r="F832" s="8">
        <f t="shared" si="663"/>
        <v>10</v>
      </c>
      <c r="G832" s="8">
        <f t="shared" si="663"/>
        <v>93.5</v>
      </c>
      <c r="H832" s="28">
        <v>631.02094505195203</v>
      </c>
      <c r="I832" s="28">
        <v>193.607624785133</v>
      </c>
      <c r="J832" s="27">
        <v>25.395833329999999</v>
      </c>
      <c r="R832"/>
    </row>
    <row r="833" spans="1:18" x14ac:dyDescent="0.25">
      <c r="A833" s="8" t="str">
        <f t="shared" si="662"/>
        <v>DU</v>
      </c>
      <c r="B833" s="19">
        <v>4</v>
      </c>
      <c r="C833" s="8">
        <f t="shared" ref="C833:G833" si="664">C832</f>
        <v>9</v>
      </c>
      <c r="D833" s="8">
        <f t="shared" si="664"/>
        <v>3</v>
      </c>
      <c r="E833" s="8" t="str">
        <f t="shared" si="664"/>
        <v>corridor</v>
      </c>
      <c r="F833" s="8">
        <f t="shared" si="664"/>
        <v>10</v>
      </c>
      <c r="G833" s="8">
        <f t="shared" si="664"/>
        <v>93.5</v>
      </c>
      <c r="H833" s="28">
        <v>631.02094505195203</v>
      </c>
      <c r="I833" s="28">
        <v>193.607624785133</v>
      </c>
      <c r="J833" s="28">
        <v>36.052083332999999</v>
      </c>
    </row>
    <row r="834" spans="1:18" x14ac:dyDescent="0.25">
      <c r="A834" s="8" t="str">
        <f t="shared" si="662"/>
        <v>DU</v>
      </c>
      <c r="B834" s="19">
        <v>5</v>
      </c>
      <c r="C834" s="8">
        <f t="shared" ref="C834" si="665">C833</f>
        <v>9</v>
      </c>
      <c r="D834" s="8">
        <v>3</v>
      </c>
      <c r="E834" s="8" t="s">
        <v>10</v>
      </c>
      <c r="F834" s="8">
        <f t="shared" ref="F834:G834" si="666">F833</f>
        <v>10</v>
      </c>
      <c r="G834" s="8">
        <f t="shared" si="666"/>
        <v>93.5</v>
      </c>
      <c r="H834" s="28">
        <v>631.02094505195203</v>
      </c>
      <c r="I834" s="28">
        <v>193.607624785133</v>
      </c>
      <c r="J834" s="28">
        <v>46.708333332999999</v>
      </c>
      <c r="R834"/>
    </row>
    <row r="835" spans="1:18" x14ac:dyDescent="0.25">
      <c r="R835"/>
    </row>
    <row r="836" spans="1:18" x14ac:dyDescent="0.25">
      <c r="A836" s="8" t="s">
        <v>141</v>
      </c>
      <c r="B836" s="8">
        <v>1</v>
      </c>
      <c r="C836" s="8">
        <f>18/2</f>
        <v>9</v>
      </c>
      <c r="D836" s="8">
        <f>6/2</f>
        <v>3</v>
      </c>
      <c r="E836" s="8" t="s">
        <v>28</v>
      </c>
      <c r="F836" s="8">
        <v>25.5</v>
      </c>
      <c r="G836" s="8">
        <f>29+10+25.5+29</f>
        <v>93.5</v>
      </c>
      <c r="H836" s="28">
        <v>631.02094505195203</v>
      </c>
      <c r="I836" s="28">
        <v>232.469311074252</v>
      </c>
      <c r="J836" s="28">
        <v>0</v>
      </c>
      <c r="R836"/>
    </row>
    <row r="837" spans="1:18" x14ac:dyDescent="0.25">
      <c r="A837" s="8" t="str">
        <f>A836</f>
        <v>DV</v>
      </c>
      <c r="B837" s="8">
        <v>2</v>
      </c>
      <c r="C837" s="8">
        <f>C836</f>
        <v>9</v>
      </c>
      <c r="D837" s="8">
        <f>D836</f>
        <v>3</v>
      </c>
      <c r="E837" s="8" t="str">
        <f>E836</f>
        <v>corridor</v>
      </c>
      <c r="F837" s="8">
        <f>F836</f>
        <v>25.5</v>
      </c>
      <c r="G837" s="8">
        <f>G836</f>
        <v>93.5</v>
      </c>
      <c r="H837" s="28">
        <v>631.02094505195203</v>
      </c>
      <c r="I837" s="28">
        <v>232.469311074252</v>
      </c>
      <c r="J837" s="28">
        <v>14.739583333000001</v>
      </c>
      <c r="R837"/>
    </row>
    <row r="838" spans="1:18" x14ac:dyDescent="0.25">
      <c r="A838" s="8" t="str">
        <f t="shared" ref="A838:A840" si="667">A837</f>
        <v>DV</v>
      </c>
      <c r="B838" s="8">
        <v>3</v>
      </c>
      <c r="C838" s="8">
        <f t="shared" ref="C838:G838" si="668">C837</f>
        <v>9</v>
      </c>
      <c r="D838" s="8">
        <f t="shared" si="668"/>
        <v>3</v>
      </c>
      <c r="E838" s="8" t="str">
        <f t="shared" si="668"/>
        <v>corridor</v>
      </c>
      <c r="F838" s="8">
        <f t="shared" si="668"/>
        <v>25.5</v>
      </c>
      <c r="G838" s="8">
        <f t="shared" si="668"/>
        <v>93.5</v>
      </c>
      <c r="H838" s="28">
        <v>631.02094505195203</v>
      </c>
      <c r="I838" s="28">
        <v>232.469311074252</v>
      </c>
      <c r="J838" s="27">
        <v>25.395833329999999</v>
      </c>
      <c r="R838"/>
    </row>
    <row r="839" spans="1:18" x14ac:dyDescent="0.25">
      <c r="A839" s="8" t="str">
        <f t="shared" si="667"/>
        <v>DV</v>
      </c>
      <c r="B839" s="19">
        <v>4</v>
      </c>
      <c r="C839" s="8">
        <f t="shared" ref="C839:G839" si="669">C838</f>
        <v>9</v>
      </c>
      <c r="D839" s="8">
        <f t="shared" si="669"/>
        <v>3</v>
      </c>
      <c r="E839" s="8" t="str">
        <f t="shared" si="669"/>
        <v>corridor</v>
      </c>
      <c r="F839" s="8">
        <f t="shared" si="669"/>
        <v>25.5</v>
      </c>
      <c r="G839" s="8">
        <f t="shared" si="669"/>
        <v>93.5</v>
      </c>
      <c r="H839" s="28">
        <v>631.02094505195203</v>
      </c>
      <c r="I839" s="28">
        <v>232.469311074252</v>
      </c>
      <c r="J839" s="28">
        <v>36.052083332999999</v>
      </c>
    </row>
    <row r="840" spans="1:18" x14ac:dyDescent="0.25">
      <c r="A840" s="8" t="str">
        <f t="shared" si="667"/>
        <v>DV</v>
      </c>
      <c r="B840" s="19">
        <v>5</v>
      </c>
      <c r="C840" s="8">
        <f t="shared" ref="C840" si="670">C839</f>
        <v>9</v>
      </c>
      <c r="D840" s="8">
        <v>3</v>
      </c>
      <c r="E840" s="8" t="s">
        <v>10</v>
      </c>
      <c r="F840" s="8">
        <f t="shared" ref="F840:G840" si="671">F839</f>
        <v>25.5</v>
      </c>
      <c r="G840" s="8">
        <f t="shared" si="671"/>
        <v>93.5</v>
      </c>
      <c r="H840" s="28">
        <v>631.02094505195203</v>
      </c>
      <c r="I840" s="28">
        <v>232.469311074252</v>
      </c>
      <c r="J840" s="28">
        <v>46.708333332999999</v>
      </c>
      <c r="R840"/>
    </row>
    <row r="841" spans="1:18" x14ac:dyDescent="0.25">
      <c r="R841"/>
    </row>
    <row r="842" spans="1:18" x14ac:dyDescent="0.25">
      <c r="A842" s="8" t="s">
        <v>142</v>
      </c>
      <c r="B842" s="8">
        <v>1</v>
      </c>
      <c r="C842" s="8">
        <f>18/2</f>
        <v>9</v>
      </c>
      <c r="D842" s="8">
        <f>6/2</f>
        <v>3</v>
      </c>
      <c r="E842" s="8" t="s">
        <v>11</v>
      </c>
      <c r="F842" s="8">
        <v>29</v>
      </c>
      <c r="G842" s="8">
        <f>29+10+25.5+29</f>
        <v>93.5</v>
      </c>
      <c r="H842" s="28">
        <v>631.02094289424303</v>
      </c>
      <c r="I842" s="28">
        <v>238.33563342048501</v>
      </c>
      <c r="J842" s="28">
        <v>0</v>
      </c>
      <c r="R842"/>
    </row>
    <row r="843" spans="1:18" x14ac:dyDescent="0.25">
      <c r="A843" s="8" t="str">
        <f>A842</f>
        <v>DW</v>
      </c>
      <c r="B843" s="8">
        <v>2</v>
      </c>
      <c r="C843" s="8">
        <f>C842</f>
        <v>9</v>
      </c>
      <c r="D843" s="8">
        <f>D842</f>
        <v>3</v>
      </c>
      <c r="E843" s="8" t="str">
        <f>E842</f>
        <v>unit</v>
      </c>
      <c r="F843" s="8">
        <f>F842</f>
        <v>29</v>
      </c>
      <c r="G843" s="8">
        <f>G842</f>
        <v>93.5</v>
      </c>
      <c r="H843" s="28">
        <v>631.02094289424303</v>
      </c>
      <c r="I843" s="28">
        <v>238.33563342048501</v>
      </c>
      <c r="J843" s="28">
        <v>14.739583333000001</v>
      </c>
      <c r="R843"/>
    </row>
    <row r="844" spans="1:18" x14ac:dyDescent="0.25">
      <c r="A844" s="8" t="str">
        <f t="shared" ref="A844:A846" si="672">A843</f>
        <v>DW</v>
      </c>
      <c r="B844" s="8">
        <v>3</v>
      </c>
      <c r="C844" s="8">
        <f t="shared" ref="C844:G844" si="673">C843</f>
        <v>9</v>
      </c>
      <c r="D844" s="8">
        <f t="shared" si="673"/>
        <v>3</v>
      </c>
      <c r="E844" s="8" t="str">
        <f t="shared" si="673"/>
        <v>unit</v>
      </c>
      <c r="F844" s="8">
        <f t="shared" si="673"/>
        <v>29</v>
      </c>
      <c r="G844" s="8">
        <f t="shared" si="673"/>
        <v>93.5</v>
      </c>
      <c r="H844" s="28">
        <v>631.02094289424303</v>
      </c>
      <c r="I844" s="28">
        <v>238.33563342048501</v>
      </c>
      <c r="J844" s="27">
        <v>25.395833329999999</v>
      </c>
      <c r="R844"/>
    </row>
    <row r="845" spans="1:18" x14ac:dyDescent="0.25">
      <c r="A845" s="8" t="str">
        <f t="shared" si="672"/>
        <v>DW</v>
      </c>
      <c r="B845" s="19">
        <v>4</v>
      </c>
      <c r="C845" s="8">
        <f t="shared" ref="C845:G845" si="674">C844</f>
        <v>9</v>
      </c>
      <c r="D845" s="8">
        <f t="shared" si="674"/>
        <v>3</v>
      </c>
      <c r="E845" s="8" t="str">
        <f t="shared" si="674"/>
        <v>unit</v>
      </c>
      <c r="F845" s="8">
        <f t="shared" si="674"/>
        <v>29</v>
      </c>
      <c r="G845" s="8">
        <f t="shared" si="674"/>
        <v>93.5</v>
      </c>
      <c r="H845" s="28">
        <v>631.02094289424303</v>
      </c>
      <c r="I845" s="28">
        <v>238.33563342048501</v>
      </c>
      <c r="J845" s="28">
        <v>36.052083332999999</v>
      </c>
    </row>
    <row r="846" spans="1:18" x14ac:dyDescent="0.25">
      <c r="A846" s="8" t="str">
        <f t="shared" si="672"/>
        <v>DW</v>
      </c>
      <c r="B846" s="19">
        <v>5</v>
      </c>
      <c r="C846" s="8">
        <f t="shared" ref="C846" si="675">C845</f>
        <v>9</v>
      </c>
      <c r="D846" s="8">
        <v>3</v>
      </c>
      <c r="E846" s="8" t="s">
        <v>10</v>
      </c>
      <c r="F846" s="8">
        <f t="shared" ref="F846:G846" si="676">F845</f>
        <v>29</v>
      </c>
      <c r="G846" s="8">
        <f t="shared" si="676"/>
        <v>93.5</v>
      </c>
      <c r="H846" s="28">
        <v>631.02094289424303</v>
      </c>
      <c r="I846" s="28">
        <v>238.33563342048501</v>
      </c>
      <c r="J846" s="28">
        <v>46.708333332999999</v>
      </c>
      <c r="R846"/>
    </row>
    <row r="847" spans="1:18" x14ac:dyDescent="0.25">
      <c r="R847"/>
    </row>
    <row r="848" spans="1:18" x14ac:dyDescent="0.25">
      <c r="A848" s="8" t="s">
        <v>143</v>
      </c>
      <c r="B848" s="8">
        <v>1</v>
      </c>
      <c r="C848" s="8">
        <f>20/2</f>
        <v>10</v>
      </c>
      <c r="D848" s="8">
        <f>6/2</f>
        <v>3</v>
      </c>
      <c r="E848" s="8" t="s">
        <v>28</v>
      </c>
      <c r="F848" s="8">
        <v>12</v>
      </c>
      <c r="G848" s="8">
        <f>12+15.75+12.5+23.25</f>
        <v>63.5</v>
      </c>
      <c r="H848" s="28">
        <v>636.46571020672502</v>
      </c>
      <c r="I848" s="28">
        <v>147.93083128872499</v>
      </c>
      <c r="J848" s="28">
        <v>0</v>
      </c>
      <c r="R848"/>
    </row>
    <row r="849" spans="1:18" x14ac:dyDescent="0.25">
      <c r="A849" s="8" t="str">
        <f>A848</f>
        <v>DX</v>
      </c>
      <c r="B849" s="8">
        <v>2</v>
      </c>
      <c r="C849" s="8">
        <f>C848</f>
        <v>10</v>
      </c>
      <c r="D849" s="8">
        <f>D848</f>
        <v>3</v>
      </c>
      <c r="E849" s="8" t="str">
        <f>E848</f>
        <v>corridor</v>
      </c>
      <c r="F849" s="8">
        <f>F848</f>
        <v>12</v>
      </c>
      <c r="G849" s="8">
        <f>G848</f>
        <v>63.5</v>
      </c>
      <c r="H849" s="28">
        <v>636.46571020672502</v>
      </c>
      <c r="I849" s="28">
        <v>147.93083128872499</v>
      </c>
      <c r="J849" s="28">
        <v>14.739583333000001</v>
      </c>
      <c r="R849"/>
    </row>
    <row r="850" spans="1:18" x14ac:dyDescent="0.25">
      <c r="A850" s="8" t="str">
        <f t="shared" ref="A850:A852" si="677">A849</f>
        <v>DX</v>
      </c>
      <c r="B850" s="8">
        <v>3</v>
      </c>
      <c r="C850" s="8">
        <f t="shared" ref="C850:G850" si="678">C849</f>
        <v>10</v>
      </c>
      <c r="D850" s="8">
        <f t="shared" si="678"/>
        <v>3</v>
      </c>
      <c r="E850" s="8" t="str">
        <f t="shared" si="678"/>
        <v>corridor</v>
      </c>
      <c r="F850" s="8">
        <f t="shared" si="678"/>
        <v>12</v>
      </c>
      <c r="G850" s="8">
        <f t="shared" si="678"/>
        <v>63.5</v>
      </c>
      <c r="H850" s="28">
        <v>636.46571020672502</v>
      </c>
      <c r="I850" s="28">
        <v>147.93083128872499</v>
      </c>
      <c r="J850" s="27">
        <v>25.395833329999999</v>
      </c>
      <c r="R850"/>
    </row>
    <row r="851" spans="1:18" x14ac:dyDescent="0.25">
      <c r="A851" s="8" t="str">
        <f t="shared" si="677"/>
        <v>DX</v>
      </c>
      <c r="B851" s="19">
        <v>4</v>
      </c>
      <c r="C851" s="8">
        <f t="shared" ref="C851:G851" si="679">C850</f>
        <v>10</v>
      </c>
      <c r="D851" s="8">
        <f t="shared" si="679"/>
        <v>3</v>
      </c>
      <c r="E851" s="8" t="str">
        <f t="shared" si="679"/>
        <v>corridor</v>
      </c>
      <c r="F851" s="8">
        <f t="shared" si="679"/>
        <v>12</v>
      </c>
      <c r="G851" s="8">
        <f t="shared" si="679"/>
        <v>63.5</v>
      </c>
      <c r="H851" s="28">
        <v>636.46571020672502</v>
      </c>
      <c r="I851" s="28">
        <v>147.93083128872499</v>
      </c>
      <c r="J851" s="28">
        <v>36.052083332999999</v>
      </c>
    </row>
    <row r="852" spans="1:18" x14ac:dyDescent="0.25">
      <c r="A852" s="8" t="str">
        <f t="shared" si="677"/>
        <v>DX</v>
      </c>
      <c r="B852" s="19">
        <v>5</v>
      </c>
      <c r="C852" s="8">
        <f t="shared" ref="C852" si="680">C851</f>
        <v>10</v>
      </c>
      <c r="D852" s="8">
        <v>15</v>
      </c>
      <c r="E852" s="8" t="s">
        <v>10</v>
      </c>
      <c r="F852" s="8">
        <f t="shared" ref="F852:G852" si="681">F851</f>
        <v>12</v>
      </c>
      <c r="G852" s="8">
        <f t="shared" si="681"/>
        <v>63.5</v>
      </c>
      <c r="H852" s="28">
        <v>636.46571020672502</v>
      </c>
      <c r="I852" s="28">
        <v>147.93083128872499</v>
      </c>
      <c r="J852" s="28">
        <v>46.708333332999999</v>
      </c>
      <c r="R852"/>
    </row>
    <row r="853" spans="1:18" x14ac:dyDescent="0.25">
      <c r="R853"/>
    </row>
    <row r="854" spans="1:18" x14ac:dyDescent="0.25">
      <c r="A854" s="8" t="s">
        <v>144</v>
      </c>
      <c r="B854" s="8">
        <v>1</v>
      </c>
      <c r="C854" s="8">
        <f>20/2</f>
        <v>10</v>
      </c>
      <c r="D854" s="8">
        <f>6/2</f>
        <v>3</v>
      </c>
      <c r="E854" s="8" t="s">
        <v>28</v>
      </c>
      <c r="F854" s="8">
        <v>15.75</v>
      </c>
      <c r="G854" s="8">
        <f>12+15.75+12.5+23.25</f>
        <v>63.5</v>
      </c>
      <c r="H854" s="28">
        <v>636.46571020672502</v>
      </c>
      <c r="I854" s="28">
        <v>162.93083128872499</v>
      </c>
      <c r="J854" s="28">
        <v>0</v>
      </c>
      <c r="R854"/>
    </row>
    <row r="855" spans="1:18" x14ac:dyDescent="0.25">
      <c r="A855" s="8" t="str">
        <f>A854</f>
        <v>DY</v>
      </c>
      <c r="B855" s="8">
        <v>2</v>
      </c>
      <c r="C855" s="8">
        <f>C854</f>
        <v>10</v>
      </c>
      <c r="D855" s="8">
        <f>D854</f>
        <v>3</v>
      </c>
      <c r="E855" s="8" t="str">
        <f>E854</f>
        <v>corridor</v>
      </c>
      <c r="F855" s="8">
        <f>F854</f>
        <v>15.75</v>
      </c>
      <c r="G855" s="8">
        <f>G854</f>
        <v>63.5</v>
      </c>
      <c r="H855" s="28">
        <v>636.46571020672502</v>
      </c>
      <c r="I855" s="28">
        <v>162.93083128872499</v>
      </c>
      <c r="J855" s="28">
        <v>14.739583333000001</v>
      </c>
      <c r="R855"/>
    </row>
    <row r="856" spans="1:18" x14ac:dyDescent="0.25">
      <c r="A856" s="8" t="str">
        <f t="shared" ref="A856:A858" si="682">A855</f>
        <v>DY</v>
      </c>
      <c r="B856" s="8">
        <v>3</v>
      </c>
      <c r="C856" s="8">
        <f t="shared" ref="C856:G856" si="683">C855</f>
        <v>10</v>
      </c>
      <c r="D856" s="8">
        <f t="shared" si="683"/>
        <v>3</v>
      </c>
      <c r="E856" s="8" t="str">
        <f t="shared" si="683"/>
        <v>corridor</v>
      </c>
      <c r="F856" s="8">
        <f t="shared" si="683"/>
        <v>15.75</v>
      </c>
      <c r="G856" s="8">
        <f t="shared" si="683"/>
        <v>63.5</v>
      </c>
      <c r="H856" s="28">
        <v>636.46571020672502</v>
      </c>
      <c r="I856" s="28">
        <v>162.93083128872499</v>
      </c>
      <c r="J856" s="27">
        <v>25.395833329999999</v>
      </c>
      <c r="R856"/>
    </row>
    <row r="857" spans="1:18" x14ac:dyDescent="0.25">
      <c r="A857" s="8" t="str">
        <f t="shared" si="682"/>
        <v>DY</v>
      </c>
      <c r="B857" s="19">
        <v>4</v>
      </c>
      <c r="C857" s="8">
        <f t="shared" ref="C857:G857" si="684">C856</f>
        <v>10</v>
      </c>
      <c r="D857" s="8">
        <f t="shared" si="684"/>
        <v>3</v>
      </c>
      <c r="E857" s="8" t="str">
        <f t="shared" si="684"/>
        <v>corridor</v>
      </c>
      <c r="F857" s="8">
        <f t="shared" si="684"/>
        <v>15.75</v>
      </c>
      <c r="G857" s="8">
        <f t="shared" si="684"/>
        <v>63.5</v>
      </c>
      <c r="H857" s="28">
        <v>636.46571020672502</v>
      </c>
      <c r="I857" s="28">
        <v>162.93083128872499</v>
      </c>
      <c r="J857" s="28">
        <v>36.052083332999999</v>
      </c>
    </row>
    <row r="858" spans="1:18" x14ac:dyDescent="0.25">
      <c r="A858" s="8" t="str">
        <f t="shared" si="682"/>
        <v>DY</v>
      </c>
      <c r="B858" s="19">
        <v>5</v>
      </c>
      <c r="C858" s="8">
        <f t="shared" ref="C858" si="685">C857</f>
        <v>10</v>
      </c>
      <c r="D858" s="8">
        <v>15</v>
      </c>
      <c r="E858" s="8" t="s">
        <v>10</v>
      </c>
      <c r="F858" s="8">
        <f t="shared" ref="F858:G858" si="686">F857</f>
        <v>15.75</v>
      </c>
      <c r="G858" s="8">
        <f t="shared" si="686"/>
        <v>63.5</v>
      </c>
      <c r="H858" s="28">
        <v>636.46571020672502</v>
      </c>
      <c r="I858" s="28">
        <v>162.93083128872499</v>
      </c>
      <c r="J858" s="28">
        <v>46.708333332999999</v>
      </c>
      <c r="R858"/>
    </row>
    <row r="859" spans="1:18" x14ac:dyDescent="0.25">
      <c r="R859"/>
    </row>
    <row r="860" spans="1:18" x14ac:dyDescent="0.25">
      <c r="A860" s="8" t="s">
        <v>145</v>
      </c>
      <c r="B860" s="8">
        <v>1</v>
      </c>
      <c r="C860" s="8">
        <f>20/2</f>
        <v>10</v>
      </c>
      <c r="D860" s="8">
        <f>6/2</f>
        <v>3</v>
      </c>
      <c r="E860" s="8" t="s">
        <v>28</v>
      </c>
      <c r="F860" s="8">
        <v>12.5</v>
      </c>
      <c r="G860" s="8">
        <f>12+15.75+12.5+23.25</f>
        <v>63.5</v>
      </c>
      <c r="H860" s="28">
        <v>636.46571020672502</v>
      </c>
      <c r="I860" s="28">
        <v>181.90999795539099</v>
      </c>
      <c r="J860" s="28">
        <v>0</v>
      </c>
      <c r="R860"/>
    </row>
    <row r="861" spans="1:18" x14ac:dyDescent="0.25">
      <c r="A861" s="8" t="str">
        <f>A860</f>
        <v>DZ</v>
      </c>
      <c r="B861" s="8">
        <v>2</v>
      </c>
      <c r="C861" s="8">
        <f>C860</f>
        <v>10</v>
      </c>
      <c r="D861" s="8">
        <f>D860</f>
        <v>3</v>
      </c>
      <c r="E861" s="8" t="str">
        <f>E860</f>
        <v>corridor</v>
      </c>
      <c r="F861" s="8">
        <f>F860</f>
        <v>12.5</v>
      </c>
      <c r="G861" s="8">
        <f>G860</f>
        <v>63.5</v>
      </c>
      <c r="H861" s="28">
        <v>636.46571020672502</v>
      </c>
      <c r="I861" s="28">
        <v>181.90999795539099</v>
      </c>
      <c r="J861" s="28">
        <v>14.739583333000001</v>
      </c>
      <c r="R861"/>
    </row>
    <row r="862" spans="1:18" x14ac:dyDescent="0.25">
      <c r="A862" s="8" t="str">
        <f t="shared" ref="A862:A864" si="687">A861</f>
        <v>DZ</v>
      </c>
      <c r="B862" s="8">
        <v>3</v>
      </c>
      <c r="C862" s="8">
        <f t="shared" ref="C862:G862" si="688">C861</f>
        <v>10</v>
      </c>
      <c r="D862" s="8">
        <f t="shared" si="688"/>
        <v>3</v>
      </c>
      <c r="E862" s="8" t="str">
        <f t="shared" si="688"/>
        <v>corridor</v>
      </c>
      <c r="F862" s="8">
        <f t="shared" si="688"/>
        <v>12.5</v>
      </c>
      <c r="G862" s="8">
        <f t="shared" si="688"/>
        <v>63.5</v>
      </c>
      <c r="H862" s="28">
        <v>636.46571020672502</v>
      </c>
      <c r="I862" s="28">
        <v>181.90999795539099</v>
      </c>
      <c r="J862" s="27">
        <v>25.395833329999999</v>
      </c>
      <c r="R862"/>
    </row>
    <row r="863" spans="1:18" x14ac:dyDescent="0.25">
      <c r="A863" s="8" t="str">
        <f t="shared" si="687"/>
        <v>DZ</v>
      </c>
      <c r="B863" s="19">
        <v>4</v>
      </c>
      <c r="C863" s="8">
        <f t="shared" ref="C863:G863" si="689">C862</f>
        <v>10</v>
      </c>
      <c r="D863" s="8">
        <f t="shared" si="689"/>
        <v>3</v>
      </c>
      <c r="E863" s="8" t="str">
        <f t="shared" si="689"/>
        <v>corridor</v>
      </c>
      <c r="F863" s="8">
        <f t="shared" si="689"/>
        <v>12.5</v>
      </c>
      <c r="G863" s="8">
        <f t="shared" si="689"/>
        <v>63.5</v>
      </c>
      <c r="H863" s="28">
        <v>636.46571020672502</v>
      </c>
      <c r="I863" s="28">
        <v>181.90999795539099</v>
      </c>
      <c r="J863" s="28">
        <v>36.052083332999999</v>
      </c>
    </row>
    <row r="864" spans="1:18" x14ac:dyDescent="0.25">
      <c r="A864" s="8" t="str">
        <f t="shared" si="687"/>
        <v>DZ</v>
      </c>
      <c r="B864" s="19">
        <v>5</v>
      </c>
      <c r="C864" s="8">
        <f t="shared" ref="C864" si="690">C863</f>
        <v>10</v>
      </c>
      <c r="D864" s="8">
        <v>15</v>
      </c>
      <c r="E864" s="8" t="s">
        <v>10</v>
      </c>
      <c r="F864" s="8">
        <f t="shared" ref="F864:G864" si="691">F863</f>
        <v>12.5</v>
      </c>
      <c r="G864" s="8">
        <f t="shared" si="691"/>
        <v>63.5</v>
      </c>
      <c r="H864" s="28">
        <v>636.46571020672502</v>
      </c>
      <c r="I864" s="28">
        <v>181.90999795539099</v>
      </c>
      <c r="J864" s="28">
        <v>46.708333332999999</v>
      </c>
      <c r="R864"/>
    </row>
    <row r="865" spans="1:18" x14ac:dyDescent="0.25">
      <c r="R865"/>
    </row>
    <row r="866" spans="1:18" x14ac:dyDescent="0.25">
      <c r="A866" s="8" t="s">
        <v>146</v>
      </c>
      <c r="B866" s="8">
        <v>1</v>
      </c>
      <c r="C866" s="8">
        <f>20/2</f>
        <v>10</v>
      </c>
      <c r="D866" s="8">
        <f>6/2</f>
        <v>3</v>
      </c>
      <c r="E866" s="8" t="s">
        <v>28</v>
      </c>
      <c r="F866" s="8">
        <v>23.25</v>
      </c>
      <c r="G866" s="8">
        <f>12+15.75+12.5+23.25</f>
        <v>63.5</v>
      </c>
      <c r="H866" s="28">
        <v>636.46571218952704</v>
      </c>
      <c r="I866" s="28">
        <v>216.845717850071</v>
      </c>
      <c r="J866" s="28">
        <v>0</v>
      </c>
      <c r="R866"/>
    </row>
    <row r="867" spans="1:18" x14ac:dyDescent="0.25">
      <c r="A867" s="8" t="str">
        <f>A866</f>
        <v>EA</v>
      </c>
      <c r="B867" s="8">
        <v>2</v>
      </c>
      <c r="C867" s="8">
        <f>C866</f>
        <v>10</v>
      </c>
      <c r="D867" s="8">
        <f>D866</f>
        <v>3</v>
      </c>
      <c r="E867" s="8" t="str">
        <f>E866</f>
        <v>corridor</v>
      </c>
      <c r="F867" s="8">
        <f>F866</f>
        <v>23.25</v>
      </c>
      <c r="G867" s="8">
        <f>G866</f>
        <v>63.5</v>
      </c>
      <c r="H867" s="28">
        <v>636.46571218952704</v>
      </c>
      <c r="I867" s="28">
        <v>216.845717850071</v>
      </c>
      <c r="J867" s="28">
        <v>14.739583333000001</v>
      </c>
      <c r="R867"/>
    </row>
    <row r="868" spans="1:18" x14ac:dyDescent="0.25">
      <c r="A868" s="8" t="str">
        <f t="shared" ref="A868:A870" si="692">A867</f>
        <v>EA</v>
      </c>
      <c r="B868" s="8">
        <v>3</v>
      </c>
      <c r="C868" s="8">
        <f t="shared" ref="C868:G868" si="693">C867</f>
        <v>10</v>
      </c>
      <c r="D868" s="8">
        <f t="shared" si="693"/>
        <v>3</v>
      </c>
      <c r="E868" s="8" t="str">
        <f t="shared" si="693"/>
        <v>corridor</v>
      </c>
      <c r="F868" s="8">
        <f t="shared" si="693"/>
        <v>23.25</v>
      </c>
      <c r="G868" s="8">
        <f t="shared" si="693"/>
        <v>63.5</v>
      </c>
      <c r="H868" s="28">
        <v>636.46571218952704</v>
      </c>
      <c r="I868" s="28">
        <v>216.845717850071</v>
      </c>
      <c r="J868" s="27">
        <v>25.395833329999999</v>
      </c>
      <c r="R868"/>
    </row>
    <row r="869" spans="1:18" x14ac:dyDescent="0.25">
      <c r="A869" s="8" t="str">
        <f t="shared" si="692"/>
        <v>EA</v>
      </c>
      <c r="B869" s="19">
        <v>4</v>
      </c>
      <c r="C869" s="8">
        <f t="shared" ref="C869:G869" si="694">C868</f>
        <v>10</v>
      </c>
      <c r="D869" s="8">
        <f t="shared" si="694"/>
        <v>3</v>
      </c>
      <c r="E869" s="8" t="str">
        <f t="shared" si="694"/>
        <v>corridor</v>
      </c>
      <c r="F869" s="8">
        <f t="shared" si="694"/>
        <v>23.25</v>
      </c>
      <c r="G869" s="8">
        <f t="shared" si="694"/>
        <v>63.5</v>
      </c>
      <c r="H869" s="28">
        <v>636.46571218952704</v>
      </c>
      <c r="I869" s="28">
        <v>216.845717850071</v>
      </c>
      <c r="J869" s="28">
        <v>36.052083332999999</v>
      </c>
    </row>
    <row r="870" spans="1:18" x14ac:dyDescent="0.25">
      <c r="A870" s="8" t="str">
        <f t="shared" si="692"/>
        <v>EA</v>
      </c>
      <c r="B870" s="19">
        <v>5</v>
      </c>
      <c r="C870" s="8">
        <f t="shared" ref="C870" si="695">C869</f>
        <v>10</v>
      </c>
      <c r="D870" s="8">
        <v>2</v>
      </c>
      <c r="E870" s="8" t="s">
        <v>10</v>
      </c>
      <c r="F870" s="8">
        <f t="shared" ref="F870:G870" si="696">F869</f>
        <v>23.25</v>
      </c>
      <c r="G870" s="8">
        <f t="shared" si="696"/>
        <v>63.5</v>
      </c>
      <c r="H870" s="28">
        <v>636.46571218952704</v>
      </c>
      <c r="I870" s="28">
        <v>216.845717850071</v>
      </c>
      <c r="J870" s="28">
        <v>46.708333332999999</v>
      </c>
      <c r="R870"/>
    </row>
    <row r="871" spans="1:18" x14ac:dyDescent="0.25">
      <c r="R871"/>
    </row>
    <row r="872" spans="1:18" x14ac:dyDescent="0.25">
      <c r="A872" s="8" t="s">
        <v>147</v>
      </c>
      <c r="B872" s="8">
        <v>1</v>
      </c>
      <c r="C872" s="8">
        <f>14/2</f>
        <v>7</v>
      </c>
      <c r="D872" s="8">
        <f>16/2</f>
        <v>8</v>
      </c>
      <c r="E872" s="8" t="s">
        <v>11</v>
      </c>
      <c r="F872" s="8">
        <v>29</v>
      </c>
      <c r="G872" s="8">
        <v>0</v>
      </c>
      <c r="H872" s="28">
        <v>647.97612348850805</v>
      </c>
      <c r="I872" s="28">
        <v>238.33563342048501</v>
      </c>
      <c r="J872" s="28">
        <v>0</v>
      </c>
      <c r="R872"/>
    </row>
    <row r="873" spans="1:18" x14ac:dyDescent="0.25">
      <c r="A873" s="8" t="str">
        <f>A872</f>
        <v>EB</v>
      </c>
      <c r="B873" s="8">
        <v>2</v>
      </c>
      <c r="C873" s="8">
        <f>C872</f>
        <v>7</v>
      </c>
      <c r="D873" s="8">
        <f>D872</f>
        <v>8</v>
      </c>
      <c r="E873" s="8" t="str">
        <f>E872</f>
        <v>unit</v>
      </c>
      <c r="F873" s="8">
        <f>F872</f>
        <v>29</v>
      </c>
      <c r="G873" s="8">
        <f>G872</f>
        <v>0</v>
      </c>
      <c r="H873" s="28">
        <v>647.97612348850805</v>
      </c>
      <c r="I873" s="28">
        <v>238.33563342048501</v>
      </c>
      <c r="J873" s="28">
        <v>14.739583333000001</v>
      </c>
      <c r="R873"/>
    </row>
    <row r="874" spans="1:18" x14ac:dyDescent="0.25">
      <c r="A874" s="8" t="str">
        <f t="shared" ref="A874:A876" si="697">A873</f>
        <v>EB</v>
      </c>
      <c r="B874" s="8">
        <v>3</v>
      </c>
      <c r="C874" s="8">
        <f t="shared" ref="C874:G874" si="698">C873</f>
        <v>7</v>
      </c>
      <c r="D874" s="8">
        <f t="shared" si="698"/>
        <v>8</v>
      </c>
      <c r="E874" s="8" t="str">
        <f t="shared" si="698"/>
        <v>unit</v>
      </c>
      <c r="F874" s="8">
        <f t="shared" si="698"/>
        <v>29</v>
      </c>
      <c r="G874" s="8">
        <f t="shared" si="698"/>
        <v>0</v>
      </c>
      <c r="H874" s="28">
        <v>647.97612348850805</v>
      </c>
      <c r="I874" s="28">
        <v>238.33563342048501</v>
      </c>
      <c r="J874" s="27">
        <v>25.395833329999999</v>
      </c>
      <c r="R874"/>
    </row>
    <row r="875" spans="1:18" x14ac:dyDescent="0.25">
      <c r="A875" s="8" t="str">
        <f t="shared" si="697"/>
        <v>EB</v>
      </c>
      <c r="B875" s="19">
        <v>4</v>
      </c>
      <c r="C875" s="8">
        <f t="shared" ref="C875:G875" si="699">C874</f>
        <v>7</v>
      </c>
      <c r="D875" s="8">
        <f t="shared" si="699"/>
        <v>8</v>
      </c>
      <c r="E875" s="8" t="str">
        <f t="shared" si="699"/>
        <v>unit</v>
      </c>
      <c r="F875" s="8">
        <f t="shared" si="699"/>
        <v>29</v>
      </c>
      <c r="G875" s="8">
        <f t="shared" si="699"/>
        <v>0</v>
      </c>
      <c r="H875" s="28">
        <v>647.97612348850805</v>
      </c>
      <c r="I875" s="28">
        <v>238.33563342048501</v>
      </c>
      <c r="J875" s="28">
        <v>36.052083332999999</v>
      </c>
    </row>
    <row r="876" spans="1:18" x14ac:dyDescent="0.25">
      <c r="A876" s="8" t="str">
        <f t="shared" si="697"/>
        <v>EB</v>
      </c>
      <c r="B876" s="19">
        <v>5</v>
      </c>
      <c r="C876" s="8">
        <f t="shared" ref="C876" si="700">C875</f>
        <v>7</v>
      </c>
      <c r="D876" s="8">
        <v>2</v>
      </c>
      <c r="E876" s="8" t="s">
        <v>10</v>
      </c>
      <c r="F876" s="8">
        <f t="shared" ref="F876:G876" si="701">F875</f>
        <v>29</v>
      </c>
      <c r="G876" s="8">
        <f t="shared" si="701"/>
        <v>0</v>
      </c>
      <c r="H876" s="28">
        <v>647.97612348850805</v>
      </c>
      <c r="I876" s="28">
        <v>238.33563342048501</v>
      </c>
      <c r="J876" s="28">
        <v>46.708333332999999</v>
      </c>
    </row>
    <row r="878" spans="1:18" x14ac:dyDescent="0.25">
      <c r="A878" s="8" t="s">
        <v>148</v>
      </c>
      <c r="B878" s="8">
        <v>1</v>
      </c>
      <c r="C878" s="8">
        <f>9/2</f>
        <v>4.5</v>
      </c>
      <c r="D878" s="8">
        <f>20/2</f>
        <v>10</v>
      </c>
      <c r="E878" s="8" t="s">
        <v>11</v>
      </c>
      <c r="F878" s="8">
        <v>29</v>
      </c>
      <c r="G878" s="8">
        <v>0</v>
      </c>
      <c r="H878" s="28">
        <v>648.97719408924695</v>
      </c>
      <c r="I878" s="28">
        <v>238.33563342048501</v>
      </c>
      <c r="J878" s="28">
        <v>0</v>
      </c>
    </row>
    <row r="879" spans="1:18" x14ac:dyDescent="0.25">
      <c r="A879" s="8" t="str">
        <f>A878</f>
        <v>EC</v>
      </c>
      <c r="B879" s="8">
        <v>2</v>
      </c>
      <c r="C879" s="8">
        <f>C878</f>
        <v>4.5</v>
      </c>
      <c r="D879" s="8">
        <f>D878</f>
        <v>10</v>
      </c>
      <c r="E879" s="8" t="str">
        <f>E878</f>
        <v>unit</v>
      </c>
      <c r="F879" s="8">
        <f>F878</f>
        <v>29</v>
      </c>
      <c r="G879" s="8">
        <f>G878</f>
        <v>0</v>
      </c>
      <c r="H879" s="28">
        <v>648.97719408924695</v>
      </c>
      <c r="I879" s="28">
        <v>238.33563342048501</v>
      </c>
      <c r="J879" s="28">
        <v>14.739583333000001</v>
      </c>
    </row>
    <row r="880" spans="1:18" x14ac:dyDescent="0.25">
      <c r="A880" s="8" t="str">
        <f t="shared" ref="A880:A882" si="702">A879</f>
        <v>EC</v>
      </c>
      <c r="B880" s="8">
        <v>3</v>
      </c>
      <c r="C880" s="8">
        <f t="shared" ref="C880:G880" si="703">C879</f>
        <v>4.5</v>
      </c>
      <c r="D880" s="8">
        <f t="shared" si="703"/>
        <v>10</v>
      </c>
      <c r="E880" s="8" t="str">
        <f t="shared" si="703"/>
        <v>unit</v>
      </c>
      <c r="F880" s="8">
        <f t="shared" si="703"/>
        <v>29</v>
      </c>
      <c r="G880" s="8">
        <f t="shared" si="703"/>
        <v>0</v>
      </c>
      <c r="H880" s="28">
        <v>648.97719408924695</v>
      </c>
      <c r="I880" s="28">
        <v>238.33563342048501</v>
      </c>
      <c r="J880" s="27">
        <v>25.395833329999999</v>
      </c>
    </row>
    <row r="881" spans="1:10" x14ac:dyDescent="0.25">
      <c r="A881" s="8" t="str">
        <f t="shared" si="702"/>
        <v>EC</v>
      </c>
      <c r="B881" s="19">
        <v>4</v>
      </c>
      <c r="C881" s="8">
        <f t="shared" ref="C881:G881" si="704">C880</f>
        <v>4.5</v>
      </c>
      <c r="D881" s="8">
        <f t="shared" si="704"/>
        <v>10</v>
      </c>
      <c r="E881" s="8" t="str">
        <f t="shared" si="704"/>
        <v>unit</v>
      </c>
      <c r="F881" s="8">
        <f t="shared" si="704"/>
        <v>29</v>
      </c>
      <c r="G881" s="8">
        <f t="shared" si="704"/>
        <v>0</v>
      </c>
      <c r="H881" s="28">
        <v>648.97719408924695</v>
      </c>
      <c r="I881" s="28">
        <v>238.33563342048501</v>
      </c>
      <c r="J881" s="28">
        <v>36.052083332999999</v>
      </c>
    </row>
    <row r="882" spans="1:10" x14ac:dyDescent="0.25">
      <c r="A882" s="8" t="str">
        <f t="shared" si="702"/>
        <v>EC</v>
      </c>
      <c r="B882" s="19">
        <v>5</v>
      </c>
      <c r="C882" s="8">
        <f t="shared" ref="C882" si="705">C881</f>
        <v>4.5</v>
      </c>
      <c r="D882" s="8">
        <v>2</v>
      </c>
      <c r="E882" s="8" t="s">
        <v>10</v>
      </c>
      <c r="F882" s="8">
        <f t="shared" ref="F882:G882" si="706">F881</f>
        <v>29</v>
      </c>
      <c r="G882" s="8">
        <f t="shared" si="706"/>
        <v>0</v>
      </c>
      <c r="H882" s="28">
        <v>648.97719408924695</v>
      </c>
      <c r="I882" s="28">
        <v>238.33563342048501</v>
      </c>
      <c r="J882" s="28">
        <v>46.708333332999999</v>
      </c>
    </row>
    <row r="884" spans="1:10" x14ac:dyDescent="0.25">
      <c r="A884" s="8" t="s">
        <v>149</v>
      </c>
      <c r="B884" s="8">
        <v>1</v>
      </c>
      <c r="C884" s="8">
        <f>20/2</f>
        <v>10</v>
      </c>
      <c r="D884" s="8">
        <f>17/2</f>
        <v>8.5</v>
      </c>
      <c r="E884" s="8" t="s">
        <v>11</v>
      </c>
      <c r="F884" s="8">
        <v>15</v>
      </c>
      <c r="G884" s="8">
        <v>0</v>
      </c>
      <c r="H884" s="28">
        <v>656.13309284539696</v>
      </c>
      <c r="I884" s="28">
        <v>216.92509106903</v>
      </c>
      <c r="J884" s="28">
        <v>0</v>
      </c>
    </row>
    <row r="885" spans="1:10" x14ac:dyDescent="0.25">
      <c r="A885" s="8" t="str">
        <f>A884</f>
        <v>ED</v>
      </c>
      <c r="B885" s="8">
        <v>2</v>
      </c>
      <c r="C885" s="8">
        <f>C884</f>
        <v>10</v>
      </c>
      <c r="D885" s="8">
        <f>D884</f>
        <v>8.5</v>
      </c>
      <c r="E885" s="8" t="str">
        <f>E884</f>
        <v>unit</v>
      </c>
      <c r="F885" s="8">
        <f>F884</f>
        <v>15</v>
      </c>
      <c r="G885" s="8">
        <f>G884</f>
        <v>0</v>
      </c>
      <c r="H885" s="28">
        <v>656.13309284539696</v>
      </c>
      <c r="I885" s="28">
        <v>216.92509106903</v>
      </c>
      <c r="J885" s="28">
        <v>14.739583333000001</v>
      </c>
    </row>
    <row r="886" spans="1:10" x14ac:dyDescent="0.25">
      <c r="A886" s="8" t="str">
        <f t="shared" ref="A886:A888" si="707">A885</f>
        <v>ED</v>
      </c>
      <c r="B886" s="8">
        <v>3</v>
      </c>
      <c r="C886" s="8">
        <f t="shared" ref="C886:G886" si="708">C885</f>
        <v>10</v>
      </c>
      <c r="D886" s="8">
        <f t="shared" si="708"/>
        <v>8.5</v>
      </c>
      <c r="E886" s="8" t="str">
        <f t="shared" si="708"/>
        <v>unit</v>
      </c>
      <c r="F886" s="8">
        <f t="shared" si="708"/>
        <v>15</v>
      </c>
      <c r="G886" s="8">
        <f t="shared" si="708"/>
        <v>0</v>
      </c>
      <c r="H886" s="28">
        <v>656.13309284539696</v>
      </c>
      <c r="I886" s="28">
        <v>216.92509106903</v>
      </c>
      <c r="J886" s="27">
        <v>25.395833329999999</v>
      </c>
    </row>
    <row r="887" spans="1:10" x14ac:dyDescent="0.25">
      <c r="A887" s="8" t="str">
        <f t="shared" si="707"/>
        <v>ED</v>
      </c>
      <c r="B887" s="19">
        <v>4</v>
      </c>
      <c r="C887" s="8">
        <f t="shared" ref="C887:G887" si="709">C886</f>
        <v>10</v>
      </c>
      <c r="D887" s="8">
        <f t="shared" si="709"/>
        <v>8.5</v>
      </c>
      <c r="E887" s="8" t="str">
        <f t="shared" si="709"/>
        <v>unit</v>
      </c>
      <c r="F887" s="8">
        <f t="shared" si="709"/>
        <v>15</v>
      </c>
      <c r="G887" s="8">
        <f t="shared" si="709"/>
        <v>0</v>
      </c>
      <c r="H887" s="28">
        <v>656.13309284539696</v>
      </c>
      <c r="I887" s="28">
        <v>216.92509106903</v>
      </c>
      <c r="J887" s="28">
        <v>36.052083332999999</v>
      </c>
    </row>
    <row r="888" spans="1:10" x14ac:dyDescent="0.25">
      <c r="A888" s="8" t="str">
        <f t="shared" si="707"/>
        <v>ED</v>
      </c>
      <c r="B888" s="19">
        <v>5</v>
      </c>
      <c r="C888" s="8">
        <f t="shared" ref="C888" si="710">C887</f>
        <v>10</v>
      </c>
      <c r="D888" s="8">
        <v>2</v>
      </c>
      <c r="E888" s="8" t="s">
        <v>10</v>
      </c>
      <c r="F888" s="8">
        <f t="shared" ref="F888:G888" si="711">F887</f>
        <v>15</v>
      </c>
      <c r="G888" s="8">
        <f t="shared" si="711"/>
        <v>0</v>
      </c>
      <c r="H888" s="28">
        <v>656.13309284539696</v>
      </c>
      <c r="I888" s="28">
        <v>216.92509106903</v>
      </c>
      <c r="J888" s="28">
        <v>46.708333332999999</v>
      </c>
    </row>
    <row r="890" spans="1:10" x14ac:dyDescent="0.25">
      <c r="A890" s="8" t="s">
        <v>150</v>
      </c>
      <c r="B890" s="8">
        <v>1</v>
      </c>
      <c r="C890" s="8">
        <f>15/2</f>
        <v>7.5</v>
      </c>
      <c r="D890" s="8">
        <v>2</v>
      </c>
      <c r="E890" s="8" t="s">
        <v>11</v>
      </c>
      <c r="F890" s="8">
        <v>15</v>
      </c>
      <c r="G890" s="8">
        <v>0</v>
      </c>
      <c r="H890" s="28">
        <v>671.48169207021601</v>
      </c>
      <c r="I890" s="28">
        <v>132.77344964952101</v>
      </c>
      <c r="J890" s="28">
        <v>0</v>
      </c>
    </row>
    <row r="891" spans="1:10" x14ac:dyDescent="0.25">
      <c r="A891" s="8" t="str">
        <f>A890</f>
        <v>EE</v>
      </c>
      <c r="B891" s="8">
        <v>2</v>
      </c>
      <c r="C891" s="8">
        <f>C890</f>
        <v>7.5</v>
      </c>
      <c r="D891" s="8">
        <f>D890</f>
        <v>2</v>
      </c>
      <c r="E891" s="8" t="str">
        <f>E890</f>
        <v>unit</v>
      </c>
      <c r="F891" s="8">
        <f>F890</f>
        <v>15</v>
      </c>
      <c r="G891" s="8">
        <f>G890</f>
        <v>0</v>
      </c>
      <c r="H891" s="28">
        <v>671.48169207021601</v>
      </c>
      <c r="I891" s="28">
        <v>132.77344964952101</v>
      </c>
      <c r="J891" s="28">
        <v>14.739583333000001</v>
      </c>
    </row>
    <row r="892" spans="1:10" x14ac:dyDescent="0.25">
      <c r="A892" s="8" t="str">
        <f t="shared" ref="A892:A894" si="712">A891</f>
        <v>EE</v>
      </c>
      <c r="B892" s="8">
        <v>3</v>
      </c>
      <c r="C892" s="8">
        <f t="shared" ref="C892:G892" si="713">C891</f>
        <v>7.5</v>
      </c>
      <c r="D892" s="8">
        <f t="shared" si="713"/>
        <v>2</v>
      </c>
      <c r="E892" s="8" t="str">
        <f t="shared" si="713"/>
        <v>unit</v>
      </c>
      <c r="F892" s="8">
        <f t="shared" si="713"/>
        <v>15</v>
      </c>
      <c r="G892" s="8">
        <f t="shared" si="713"/>
        <v>0</v>
      </c>
      <c r="H892" s="28">
        <v>671.48169207021601</v>
      </c>
      <c r="I892" s="28">
        <v>132.77344964952101</v>
      </c>
      <c r="J892" s="27">
        <v>25.395833329999999</v>
      </c>
    </row>
    <row r="893" spans="1:10" x14ac:dyDescent="0.25">
      <c r="A893" s="8" t="str">
        <f t="shared" si="712"/>
        <v>EE</v>
      </c>
      <c r="B893" s="19">
        <v>4</v>
      </c>
      <c r="C893" s="8">
        <f t="shared" ref="C893:G893" si="714">C892</f>
        <v>7.5</v>
      </c>
      <c r="D893" s="8">
        <f t="shared" si="714"/>
        <v>2</v>
      </c>
      <c r="E893" s="8" t="str">
        <f t="shared" si="714"/>
        <v>unit</v>
      </c>
      <c r="F893" s="8">
        <f t="shared" si="714"/>
        <v>15</v>
      </c>
      <c r="G893" s="8">
        <f t="shared" si="714"/>
        <v>0</v>
      </c>
      <c r="H893" s="28">
        <v>671.48169207021601</v>
      </c>
      <c r="I893" s="28">
        <v>132.77344964952101</v>
      </c>
      <c r="J893" s="28">
        <v>36.052083332999999</v>
      </c>
    </row>
    <row r="894" spans="1:10" x14ac:dyDescent="0.25">
      <c r="A894" s="8" t="str">
        <f t="shared" si="712"/>
        <v>EE</v>
      </c>
      <c r="B894" s="19">
        <v>5</v>
      </c>
      <c r="C894" s="8">
        <f t="shared" ref="C894" si="715">C893</f>
        <v>7.5</v>
      </c>
      <c r="D894" s="8">
        <v>2</v>
      </c>
      <c r="E894" s="8" t="s">
        <v>10</v>
      </c>
      <c r="F894" s="8">
        <f t="shared" ref="F894:G894" si="716">F893</f>
        <v>15</v>
      </c>
      <c r="G894" s="8">
        <f t="shared" si="716"/>
        <v>0</v>
      </c>
      <c r="H894" s="28">
        <v>671.48169207021601</v>
      </c>
      <c r="I894" s="28">
        <v>132.77344964952101</v>
      </c>
      <c r="J894" s="28">
        <v>46.708333332999999</v>
      </c>
    </row>
    <row r="896" spans="1:10" x14ac:dyDescent="0.25">
      <c r="A896" s="8" t="s">
        <v>165</v>
      </c>
      <c r="B896" s="8">
        <v>1</v>
      </c>
      <c r="C896" s="8">
        <f>21.5/2</f>
        <v>10.75</v>
      </c>
      <c r="D896" s="8">
        <f>18/2</f>
        <v>9</v>
      </c>
      <c r="E896" s="8" t="s">
        <v>11</v>
      </c>
      <c r="F896" s="8">
        <v>29</v>
      </c>
      <c r="G896" s="8">
        <v>0</v>
      </c>
      <c r="H896" s="28">
        <v>692.97719301169604</v>
      </c>
      <c r="I896" s="28">
        <v>238.33563342048501</v>
      </c>
      <c r="J896" s="28">
        <v>0</v>
      </c>
    </row>
    <row r="897" spans="1:10" x14ac:dyDescent="0.25">
      <c r="A897" s="8" t="str">
        <f>A896</f>
        <v>EF</v>
      </c>
      <c r="B897" s="8">
        <v>2</v>
      </c>
      <c r="C897" s="8">
        <f>C896</f>
        <v>10.75</v>
      </c>
      <c r="D897" s="8">
        <f>D896</f>
        <v>9</v>
      </c>
      <c r="E897" s="8" t="str">
        <f>E896</f>
        <v>unit</v>
      </c>
      <c r="F897" s="8">
        <f>F896</f>
        <v>29</v>
      </c>
      <c r="G897" s="8">
        <f>G896</f>
        <v>0</v>
      </c>
      <c r="H897" s="28">
        <v>692.97719301169604</v>
      </c>
      <c r="I897" s="28">
        <v>238.33563342048501</v>
      </c>
      <c r="J897" s="28">
        <v>14.739583333000001</v>
      </c>
    </row>
    <row r="898" spans="1:10" x14ac:dyDescent="0.25">
      <c r="A898" s="8" t="str">
        <f t="shared" ref="A898:A900" si="717">A897</f>
        <v>EF</v>
      </c>
      <c r="B898" s="8">
        <v>3</v>
      </c>
      <c r="C898" s="8">
        <f t="shared" ref="C898:G898" si="718">C897</f>
        <v>10.75</v>
      </c>
      <c r="D898" s="8">
        <f t="shared" si="718"/>
        <v>9</v>
      </c>
      <c r="E898" s="8" t="str">
        <f t="shared" si="718"/>
        <v>unit</v>
      </c>
      <c r="F898" s="8">
        <f t="shared" si="718"/>
        <v>29</v>
      </c>
      <c r="G898" s="8">
        <f t="shared" si="718"/>
        <v>0</v>
      </c>
      <c r="H898" s="28">
        <v>692.97719301169604</v>
      </c>
      <c r="I898" s="28">
        <v>238.33563342048501</v>
      </c>
      <c r="J898" s="27">
        <v>25.395833329999999</v>
      </c>
    </row>
    <row r="899" spans="1:10" x14ac:dyDescent="0.25">
      <c r="A899" s="8" t="str">
        <f t="shared" si="717"/>
        <v>EF</v>
      </c>
      <c r="B899" s="19">
        <v>4</v>
      </c>
      <c r="C899" s="8">
        <f t="shared" ref="C899:G899" si="719">C898</f>
        <v>10.75</v>
      </c>
      <c r="D899" s="8">
        <f t="shared" si="719"/>
        <v>9</v>
      </c>
      <c r="E899" s="8" t="str">
        <f t="shared" si="719"/>
        <v>unit</v>
      </c>
      <c r="F899" s="8">
        <f t="shared" si="719"/>
        <v>29</v>
      </c>
      <c r="G899" s="8">
        <f t="shared" si="719"/>
        <v>0</v>
      </c>
      <c r="H899" s="28">
        <v>692.97719301169604</v>
      </c>
      <c r="I899" s="28">
        <v>238.33563342048501</v>
      </c>
      <c r="J899" s="28">
        <v>36.052083332999999</v>
      </c>
    </row>
    <row r="900" spans="1:10" x14ac:dyDescent="0.25">
      <c r="A900" s="8" t="str">
        <f t="shared" si="717"/>
        <v>EF</v>
      </c>
      <c r="B900" s="19">
        <v>5</v>
      </c>
      <c r="C900" s="8">
        <f t="shared" ref="C900" si="720">C899</f>
        <v>10.75</v>
      </c>
      <c r="D900" s="8">
        <v>2</v>
      </c>
      <c r="E900" s="8" t="s">
        <v>10</v>
      </c>
      <c r="F900" s="8">
        <f t="shared" ref="F900:G900" si="721">F899</f>
        <v>29</v>
      </c>
      <c r="G900" s="8">
        <f t="shared" si="721"/>
        <v>0</v>
      </c>
      <c r="H900" s="28">
        <v>692.97719301169604</v>
      </c>
      <c r="I900" s="28">
        <v>238.33563342048501</v>
      </c>
      <c r="J900" s="28">
        <v>46.708333332999999</v>
      </c>
    </row>
    <row r="902" spans="1:10" x14ac:dyDescent="0.25">
      <c r="A902" s="8" t="s">
        <v>192</v>
      </c>
      <c r="B902" s="8">
        <v>1</v>
      </c>
      <c r="C902" s="8">
        <f>13.5/2</f>
        <v>6.75</v>
      </c>
      <c r="D902" s="8">
        <f>18/2</f>
        <v>9</v>
      </c>
      <c r="E902" s="8" t="s">
        <v>11</v>
      </c>
      <c r="F902" s="8">
        <v>29</v>
      </c>
      <c r="G902" s="8">
        <v>0</v>
      </c>
      <c r="H902" s="28">
        <v>670.97727298535904</v>
      </c>
      <c r="I902" s="28">
        <v>238.33563342048501</v>
      </c>
      <c r="J902" s="28">
        <v>0</v>
      </c>
    </row>
    <row r="903" spans="1:10" x14ac:dyDescent="0.25">
      <c r="A903" s="8" t="str">
        <f>A902</f>
        <v>EF1</v>
      </c>
      <c r="B903" s="8">
        <v>2</v>
      </c>
      <c r="C903" s="8">
        <f>C902</f>
        <v>6.75</v>
      </c>
      <c r="D903" s="8">
        <f>D902</f>
        <v>9</v>
      </c>
      <c r="E903" s="8" t="str">
        <f>E902</f>
        <v>unit</v>
      </c>
      <c r="F903" s="8">
        <f>F902</f>
        <v>29</v>
      </c>
      <c r="G903" s="8">
        <f>G902</f>
        <v>0</v>
      </c>
      <c r="H903" s="28">
        <v>670.97727298535904</v>
      </c>
      <c r="I903" s="28">
        <v>238.33563342048501</v>
      </c>
      <c r="J903" s="28">
        <v>14.739583333000001</v>
      </c>
    </row>
    <row r="904" spans="1:10" x14ac:dyDescent="0.25">
      <c r="A904" s="8" t="str">
        <f t="shared" ref="A904:A906" si="722">A903</f>
        <v>EF1</v>
      </c>
      <c r="B904" s="8">
        <v>3</v>
      </c>
      <c r="C904" s="8">
        <f t="shared" ref="C904:G904" si="723">C903</f>
        <v>6.75</v>
      </c>
      <c r="D904" s="8">
        <f t="shared" si="723"/>
        <v>9</v>
      </c>
      <c r="E904" s="8" t="str">
        <f t="shared" si="723"/>
        <v>unit</v>
      </c>
      <c r="F904" s="8">
        <f t="shared" si="723"/>
        <v>29</v>
      </c>
      <c r="G904" s="8">
        <f t="shared" si="723"/>
        <v>0</v>
      </c>
      <c r="H904" s="28">
        <v>670.97727298535904</v>
      </c>
      <c r="I904" s="28">
        <v>238.33563342048501</v>
      </c>
      <c r="J904" s="27">
        <v>25.395833329999999</v>
      </c>
    </row>
    <row r="905" spans="1:10" x14ac:dyDescent="0.25">
      <c r="A905" s="8" t="str">
        <f t="shared" si="722"/>
        <v>EF1</v>
      </c>
      <c r="B905" s="19">
        <v>4</v>
      </c>
      <c r="C905" s="8">
        <f t="shared" ref="C905:G906" si="724">C904</f>
        <v>6.75</v>
      </c>
      <c r="D905" s="8">
        <f t="shared" si="724"/>
        <v>9</v>
      </c>
      <c r="E905" s="8" t="str">
        <f t="shared" si="724"/>
        <v>unit</v>
      </c>
      <c r="F905" s="8">
        <f t="shared" si="724"/>
        <v>29</v>
      </c>
      <c r="G905" s="8">
        <f t="shared" si="724"/>
        <v>0</v>
      </c>
      <c r="H905" s="28">
        <v>670.97727298535904</v>
      </c>
      <c r="I905" s="28">
        <v>238.33563342048501</v>
      </c>
      <c r="J905" s="28">
        <v>36.052083332999999</v>
      </c>
    </row>
    <row r="906" spans="1:10" x14ac:dyDescent="0.25">
      <c r="A906" s="8" t="str">
        <f t="shared" si="722"/>
        <v>EF1</v>
      </c>
      <c r="B906" s="19">
        <v>5</v>
      </c>
      <c r="C906" s="8">
        <f t="shared" si="724"/>
        <v>6.75</v>
      </c>
      <c r="D906" s="8">
        <v>2</v>
      </c>
      <c r="E906" s="8" t="s">
        <v>10</v>
      </c>
      <c r="F906" s="8">
        <f t="shared" ref="F906:G906" si="725">F905</f>
        <v>29</v>
      </c>
      <c r="G906" s="8">
        <f t="shared" si="725"/>
        <v>0</v>
      </c>
      <c r="H906" s="28">
        <v>670.97727298535904</v>
      </c>
      <c r="I906" s="28">
        <v>238.33563342048501</v>
      </c>
      <c r="J906" s="28">
        <v>46.708333332999999</v>
      </c>
    </row>
    <row r="908" spans="1:10" x14ac:dyDescent="0.25">
      <c r="A908" s="8" t="s">
        <v>193</v>
      </c>
      <c r="B908" s="8">
        <v>1</v>
      </c>
      <c r="C908" s="8">
        <f>8/2</f>
        <v>4</v>
      </c>
      <c r="D908" s="8">
        <f>18/2</f>
        <v>9</v>
      </c>
      <c r="E908" s="8" t="s">
        <v>11</v>
      </c>
      <c r="F908" s="8">
        <v>29</v>
      </c>
      <c r="G908" s="8">
        <v>0</v>
      </c>
      <c r="H908" s="28">
        <v>691.97612241095806</v>
      </c>
      <c r="I908" s="28">
        <v>238.33563342048501</v>
      </c>
      <c r="J908" s="28">
        <v>0</v>
      </c>
    </row>
    <row r="909" spans="1:10" x14ac:dyDescent="0.25">
      <c r="A909" s="8" t="str">
        <f>A908</f>
        <v>EF2</v>
      </c>
      <c r="B909" s="8">
        <v>2</v>
      </c>
      <c r="C909" s="8">
        <f>C908</f>
        <v>4</v>
      </c>
      <c r="D909" s="8">
        <f>D908</f>
        <v>9</v>
      </c>
      <c r="E909" s="8" t="str">
        <f>E908</f>
        <v>unit</v>
      </c>
      <c r="F909" s="8">
        <f>F908</f>
        <v>29</v>
      </c>
      <c r="G909" s="8">
        <f>G908</f>
        <v>0</v>
      </c>
      <c r="H909" s="28">
        <v>691.97612241095806</v>
      </c>
      <c r="I909" s="28">
        <v>238.33563342048501</v>
      </c>
      <c r="J909" s="28">
        <v>14.739583333000001</v>
      </c>
    </row>
    <row r="910" spans="1:10" x14ac:dyDescent="0.25">
      <c r="A910" s="8" t="str">
        <f t="shared" ref="A910:A912" si="726">A909</f>
        <v>EF2</v>
      </c>
      <c r="B910" s="8">
        <v>3</v>
      </c>
      <c r="C910" s="8">
        <f t="shared" ref="C910:G910" si="727">C909</f>
        <v>4</v>
      </c>
      <c r="D910" s="8">
        <f t="shared" si="727"/>
        <v>9</v>
      </c>
      <c r="E910" s="8" t="str">
        <f t="shared" si="727"/>
        <v>unit</v>
      </c>
      <c r="F910" s="8">
        <f t="shared" si="727"/>
        <v>29</v>
      </c>
      <c r="G910" s="8">
        <f t="shared" si="727"/>
        <v>0</v>
      </c>
      <c r="H910" s="28">
        <v>691.97612241095806</v>
      </c>
      <c r="I910" s="28">
        <v>238.33563342048501</v>
      </c>
      <c r="J910" s="27">
        <v>25.395833329999999</v>
      </c>
    </row>
    <row r="911" spans="1:10" x14ac:dyDescent="0.25">
      <c r="A911" s="8" t="str">
        <f t="shared" si="726"/>
        <v>EF2</v>
      </c>
      <c r="B911" s="19">
        <v>4</v>
      </c>
      <c r="C911" s="8">
        <f t="shared" ref="C911:G912" si="728">C910</f>
        <v>4</v>
      </c>
      <c r="D911" s="8">
        <f t="shared" si="728"/>
        <v>9</v>
      </c>
      <c r="E911" s="8" t="str">
        <f t="shared" si="728"/>
        <v>unit</v>
      </c>
      <c r="F911" s="8">
        <f t="shared" si="728"/>
        <v>29</v>
      </c>
      <c r="G911" s="8">
        <f t="shared" si="728"/>
        <v>0</v>
      </c>
      <c r="H911" s="28">
        <v>691.97612241095806</v>
      </c>
      <c r="I911" s="28">
        <v>238.33563342048501</v>
      </c>
      <c r="J911" s="28">
        <v>36.052083332999999</v>
      </c>
    </row>
    <row r="912" spans="1:10" x14ac:dyDescent="0.25">
      <c r="A912" s="8" t="str">
        <f t="shared" si="726"/>
        <v>EF2</v>
      </c>
      <c r="B912" s="19">
        <v>5</v>
      </c>
      <c r="C912" s="8">
        <f t="shared" si="728"/>
        <v>4</v>
      </c>
      <c r="D912" s="8">
        <v>2</v>
      </c>
      <c r="E912" s="8" t="s">
        <v>10</v>
      </c>
      <c r="F912" s="8">
        <f t="shared" ref="F912:G912" si="729">F911</f>
        <v>29</v>
      </c>
      <c r="G912" s="8">
        <f t="shared" si="729"/>
        <v>0</v>
      </c>
      <c r="H912" s="28">
        <v>691.97612241095806</v>
      </c>
      <c r="I912" s="28">
        <v>238.33563342048501</v>
      </c>
      <c r="J912" s="28">
        <v>46.708333332999999</v>
      </c>
    </row>
    <row r="914" spans="1:10" x14ac:dyDescent="0.25">
      <c r="A914" s="8" t="s">
        <v>166</v>
      </c>
      <c r="B914" s="8">
        <v>1</v>
      </c>
      <c r="C914" s="8">
        <f>21.5/2</f>
        <v>10.75</v>
      </c>
      <c r="D914" s="8">
        <f>18/2</f>
        <v>9</v>
      </c>
      <c r="E914" s="8" t="s">
        <v>11</v>
      </c>
      <c r="F914" s="8">
        <v>29</v>
      </c>
      <c r="G914" s="8">
        <f>29*2</f>
        <v>58</v>
      </c>
      <c r="H914" s="28">
        <v>714.01858556099899</v>
      </c>
      <c r="I914" s="28">
        <v>238.33529668033299</v>
      </c>
      <c r="J914" s="28">
        <v>0</v>
      </c>
    </row>
    <row r="915" spans="1:10" x14ac:dyDescent="0.25">
      <c r="A915" s="8" t="str">
        <f>A914</f>
        <v>EG</v>
      </c>
      <c r="B915" s="8">
        <v>2</v>
      </c>
      <c r="C915" s="8">
        <f>C914</f>
        <v>10.75</v>
      </c>
      <c r="D915" s="8">
        <f>D914</f>
        <v>9</v>
      </c>
      <c r="E915" s="8" t="str">
        <f>E914</f>
        <v>unit</v>
      </c>
      <c r="F915" s="8">
        <f>F914</f>
        <v>29</v>
      </c>
      <c r="G915" s="8">
        <f>G914</f>
        <v>58</v>
      </c>
      <c r="H915" s="28">
        <v>714.01858556099899</v>
      </c>
      <c r="I915" s="28">
        <v>238.33529668033299</v>
      </c>
      <c r="J915" s="28">
        <v>14.739583333000001</v>
      </c>
    </row>
    <row r="916" spans="1:10" x14ac:dyDescent="0.25">
      <c r="A916" s="8" t="str">
        <f t="shared" ref="A916:A918" si="730">A915</f>
        <v>EG</v>
      </c>
      <c r="B916" s="8">
        <v>3</v>
      </c>
      <c r="C916" s="8">
        <f t="shared" ref="C916:G916" si="731">C915</f>
        <v>10.75</v>
      </c>
      <c r="D916" s="8">
        <f t="shared" si="731"/>
        <v>9</v>
      </c>
      <c r="E916" s="8" t="str">
        <f t="shared" si="731"/>
        <v>unit</v>
      </c>
      <c r="F916" s="8">
        <f t="shared" si="731"/>
        <v>29</v>
      </c>
      <c r="G916" s="8">
        <f t="shared" si="731"/>
        <v>58</v>
      </c>
      <c r="H916" s="28">
        <v>714.01858556099899</v>
      </c>
      <c r="I916" s="28">
        <v>238.33529668033299</v>
      </c>
      <c r="J916" s="27">
        <v>25.395833329999999</v>
      </c>
    </row>
    <row r="917" spans="1:10" x14ac:dyDescent="0.25">
      <c r="A917" s="8" t="str">
        <f t="shared" si="730"/>
        <v>EG</v>
      </c>
      <c r="B917" s="19">
        <v>4</v>
      </c>
      <c r="C917" s="8">
        <f t="shared" ref="C917:G918" si="732">C916</f>
        <v>10.75</v>
      </c>
      <c r="D917" s="8">
        <f t="shared" si="732"/>
        <v>9</v>
      </c>
      <c r="E917" s="8" t="str">
        <f t="shared" si="732"/>
        <v>unit</v>
      </c>
      <c r="F917" s="8">
        <f t="shared" si="732"/>
        <v>29</v>
      </c>
      <c r="G917" s="8">
        <f t="shared" si="732"/>
        <v>58</v>
      </c>
      <c r="H917" s="28">
        <v>714.01858556099899</v>
      </c>
      <c r="I917" s="28">
        <v>238.33529668033299</v>
      </c>
      <c r="J917" s="28">
        <v>36.052083332999999</v>
      </c>
    </row>
    <row r="918" spans="1:10" x14ac:dyDescent="0.25">
      <c r="A918" s="8" t="str">
        <f t="shared" si="730"/>
        <v>EG</v>
      </c>
      <c r="B918" s="19">
        <v>5</v>
      </c>
      <c r="C918" s="8">
        <f t="shared" si="732"/>
        <v>10.75</v>
      </c>
      <c r="D918" s="8">
        <v>2</v>
      </c>
      <c r="E918" s="8" t="s">
        <v>10</v>
      </c>
      <c r="F918" s="8">
        <f t="shared" ref="F918:G918" si="733">F917</f>
        <v>29</v>
      </c>
      <c r="G918" s="8">
        <f t="shared" si="733"/>
        <v>58</v>
      </c>
      <c r="H918" s="28">
        <v>714.01858556099899</v>
      </c>
      <c r="I918" s="28">
        <v>238.33529668033299</v>
      </c>
      <c r="J918" s="28">
        <v>46.708333332999999</v>
      </c>
    </row>
    <row r="920" spans="1:10" x14ac:dyDescent="0.25">
      <c r="A920" s="8" t="s">
        <v>167</v>
      </c>
      <c r="B920" s="8">
        <v>1</v>
      </c>
      <c r="C920" s="8">
        <f>40</f>
        <v>40</v>
      </c>
      <c r="D920" s="8">
        <v>2</v>
      </c>
      <c r="E920" s="8" t="s">
        <v>11</v>
      </c>
      <c r="F920" s="8">
        <v>30</v>
      </c>
      <c r="G920" s="8">
        <f>29*2</f>
        <v>58</v>
      </c>
      <c r="H920" s="28">
        <v>811.152662724008</v>
      </c>
      <c r="I920" s="28">
        <v>230.66697234820401</v>
      </c>
      <c r="J920" s="28">
        <v>0</v>
      </c>
    </row>
    <row r="921" spans="1:10" x14ac:dyDescent="0.25">
      <c r="A921" s="8" t="str">
        <f>A920</f>
        <v>EH</v>
      </c>
      <c r="B921" s="8">
        <v>2</v>
      </c>
      <c r="C921" s="8">
        <f>C920</f>
        <v>40</v>
      </c>
      <c r="D921" s="8">
        <f>D920</f>
        <v>2</v>
      </c>
      <c r="E921" s="8" t="str">
        <f>E920</f>
        <v>unit</v>
      </c>
      <c r="F921" s="8">
        <f>F920</f>
        <v>30</v>
      </c>
      <c r="G921" s="8">
        <f>G920</f>
        <v>58</v>
      </c>
      <c r="H921" s="28">
        <v>811.152662724008</v>
      </c>
      <c r="I921" s="28">
        <v>230.66697234820401</v>
      </c>
      <c r="J921" s="28">
        <v>14.739583333000001</v>
      </c>
    </row>
    <row r="922" spans="1:10" x14ac:dyDescent="0.25">
      <c r="A922" s="8" t="str">
        <f t="shared" ref="A922:A924" si="734">A921</f>
        <v>EH</v>
      </c>
      <c r="B922" s="8">
        <v>3</v>
      </c>
      <c r="C922" s="8">
        <f t="shared" ref="C922:G922" si="735">C921</f>
        <v>40</v>
      </c>
      <c r="D922" s="8">
        <f t="shared" si="735"/>
        <v>2</v>
      </c>
      <c r="E922" s="8" t="str">
        <f t="shared" si="735"/>
        <v>unit</v>
      </c>
      <c r="F922" s="8">
        <f t="shared" si="735"/>
        <v>30</v>
      </c>
      <c r="G922" s="8">
        <f t="shared" si="735"/>
        <v>58</v>
      </c>
      <c r="H922" s="28">
        <v>811.152662724008</v>
      </c>
      <c r="I922" s="28">
        <v>230.66697234820401</v>
      </c>
      <c r="J922" s="27">
        <v>25.395833329999999</v>
      </c>
    </row>
    <row r="923" spans="1:10" x14ac:dyDescent="0.25">
      <c r="A923" s="8" t="str">
        <f t="shared" si="734"/>
        <v>EH</v>
      </c>
      <c r="B923" s="19">
        <v>4</v>
      </c>
      <c r="C923" s="8">
        <f t="shared" ref="C923:G923" si="736">C922</f>
        <v>40</v>
      </c>
      <c r="D923" s="8">
        <f t="shared" si="736"/>
        <v>2</v>
      </c>
      <c r="E923" s="8" t="str">
        <f t="shared" si="736"/>
        <v>unit</v>
      </c>
      <c r="F923" s="8">
        <f t="shared" si="736"/>
        <v>30</v>
      </c>
      <c r="G923" s="8">
        <f t="shared" si="736"/>
        <v>58</v>
      </c>
      <c r="H923" s="28">
        <v>811.152662724008</v>
      </c>
      <c r="I923" s="28">
        <v>230.66697234820401</v>
      </c>
      <c r="J923" s="28">
        <v>36.052083332999999</v>
      </c>
    </row>
    <row r="924" spans="1:10" x14ac:dyDescent="0.25">
      <c r="A924" s="8" t="str">
        <f t="shared" si="734"/>
        <v>EH</v>
      </c>
      <c r="B924" s="19">
        <v>5</v>
      </c>
      <c r="C924" s="8">
        <f t="shared" ref="C924" si="737">C923</f>
        <v>40</v>
      </c>
      <c r="D924" s="8">
        <v>2</v>
      </c>
      <c r="E924" s="8" t="s">
        <v>10</v>
      </c>
      <c r="F924" s="8">
        <f t="shared" ref="F924:G924" si="738">F923</f>
        <v>30</v>
      </c>
      <c r="G924" s="8">
        <f t="shared" si="738"/>
        <v>58</v>
      </c>
      <c r="H924" s="28">
        <v>811.152662724008</v>
      </c>
      <c r="I924" s="28">
        <v>230.66697234820401</v>
      </c>
      <c r="J924" s="28">
        <v>46.708333332999999</v>
      </c>
    </row>
    <row r="926" spans="1:10" x14ac:dyDescent="0.25">
      <c r="A926" s="8" t="s">
        <v>168</v>
      </c>
      <c r="B926" s="8">
        <v>1</v>
      </c>
      <c r="C926" s="8">
        <f>40</f>
        <v>40</v>
      </c>
      <c r="D926" s="8">
        <f>13/2</f>
        <v>6.5</v>
      </c>
      <c r="E926" s="8" t="s">
        <v>11</v>
      </c>
      <c r="F926" s="8">
        <v>19.75</v>
      </c>
      <c r="G926" s="8">
        <f>30+19.75</f>
        <v>49.75</v>
      </c>
      <c r="H926" s="28">
        <v>812.15373332474599</v>
      </c>
      <c r="I926" s="28">
        <v>238.33563342048501</v>
      </c>
      <c r="J926" s="28">
        <v>0</v>
      </c>
    </row>
    <row r="927" spans="1:10" x14ac:dyDescent="0.25">
      <c r="A927" s="8" t="str">
        <f>A926</f>
        <v>EI</v>
      </c>
      <c r="B927" s="8">
        <v>2</v>
      </c>
      <c r="C927" s="8">
        <f>C926</f>
        <v>40</v>
      </c>
      <c r="D927" s="8">
        <f>D926</f>
        <v>6.5</v>
      </c>
      <c r="E927" s="8" t="str">
        <f>E926</f>
        <v>unit</v>
      </c>
      <c r="F927" s="8">
        <f>F926</f>
        <v>19.75</v>
      </c>
      <c r="G927" s="8">
        <f>G926</f>
        <v>49.75</v>
      </c>
      <c r="H927" s="28">
        <v>812.15373332474599</v>
      </c>
      <c r="I927" s="28">
        <v>238.33563342048501</v>
      </c>
      <c r="J927" s="28">
        <v>14.739583333000001</v>
      </c>
    </row>
    <row r="928" spans="1:10" x14ac:dyDescent="0.25">
      <c r="A928" s="8" t="str">
        <f t="shared" ref="A928:A930" si="739">A927</f>
        <v>EI</v>
      </c>
      <c r="B928" s="8">
        <v>3</v>
      </c>
      <c r="C928" s="8">
        <f t="shared" ref="C928:G928" si="740">C927</f>
        <v>40</v>
      </c>
      <c r="D928" s="8">
        <f t="shared" si="740"/>
        <v>6.5</v>
      </c>
      <c r="E928" s="8" t="str">
        <f t="shared" si="740"/>
        <v>unit</v>
      </c>
      <c r="F928" s="8">
        <f t="shared" si="740"/>
        <v>19.75</v>
      </c>
      <c r="G928" s="8">
        <f t="shared" si="740"/>
        <v>49.75</v>
      </c>
      <c r="H928" s="28">
        <v>812.15373332474599</v>
      </c>
      <c r="I928" s="28">
        <v>238.33563342048501</v>
      </c>
      <c r="J928" s="27">
        <v>25.395833329999999</v>
      </c>
    </row>
    <row r="929" spans="1:10" x14ac:dyDescent="0.25">
      <c r="A929" s="8" t="str">
        <f t="shared" si="739"/>
        <v>EI</v>
      </c>
      <c r="B929" s="19">
        <v>4</v>
      </c>
      <c r="C929" s="8">
        <f t="shared" ref="C929:G929" si="741">C928</f>
        <v>40</v>
      </c>
      <c r="D929" s="8">
        <f t="shared" si="741"/>
        <v>6.5</v>
      </c>
      <c r="E929" s="8" t="str">
        <f t="shared" si="741"/>
        <v>unit</v>
      </c>
      <c r="F929" s="8">
        <f t="shared" si="741"/>
        <v>19.75</v>
      </c>
      <c r="G929" s="8">
        <f t="shared" si="741"/>
        <v>49.75</v>
      </c>
      <c r="H929" s="28">
        <v>812.15373332474599</v>
      </c>
      <c r="I929" s="28">
        <v>238.33563342048501</v>
      </c>
      <c r="J929" s="28">
        <v>36.052083332999999</v>
      </c>
    </row>
    <row r="930" spans="1:10" x14ac:dyDescent="0.25">
      <c r="A930" s="8" t="str">
        <f t="shared" si="739"/>
        <v>EI</v>
      </c>
      <c r="B930" s="19">
        <v>5</v>
      </c>
      <c r="C930" s="8">
        <f t="shared" ref="C930" si="742">C929</f>
        <v>40</v>
      </c>
      <c r="D930" s="8">
        <v>2</v>
      </c>
      <c r="E930" s="8" t="s">
        <v>10</v>
      </c>
      <c r="F930" s="8">
        <f t="shared" ref="F930:G930" si="743">F929</f>
        <v>19.75</v>
      </c>
      <c r="G930" s="8">
        <f t="shared" si="743"/>
        <v>49.75</v>
      </c>
      <c r="H930" s="28">
        <v>812.15373332474599</v>
      </c>
      <c r="I930" s="28">
        <v>238.33563342048501</v>
      </c>
      <c r="J930" s="28">
        <v>46.708333332999999</v>
      </c>
    </row>
    <row r="932" spans="1:10" x14ac:dyDescent="0.25">
      <c r="A932" s="8" t="s">
        <v>169</v>
      </c>
      <c r="B932" s="8">
        <v>1</v>
      </c>
      <c r="C932" s="8">
        <v>37.5</v>
      </c>
      <c r="D932" s="8">
        <f>6/2</f>
        <v>3</v>
      </c>
      <c r="E932" s="8" t="s">
        <v>28</v>
      </c>
      <c r="F932" s="8">
        <v>41.75</v>
      </c>
      <c r="G932" s="8">
        <f>F932+F938+F944+F950</f>
        <v>80</v>
      </c>
      <c r="H932" s="28">
        <v>791.47597895860304</v>
      </c>
      <c r="I932" s="28">
        <v>181.913067722763</v>
      </c>
      <c r="J932" s="28">
        <v>0</v>
      </c>
    </row>
    <row r="933" spans="1:10" x14ac:dyDescent="0.25">
      <c r="A933" s="8" t="str">
        <f>A932</f>
        <v>EJ</v>
      </c>
      <c r="B933" s="8">
        <v>2</v>
      </c>
      <c r="C933" s="8">
        <f>C932</f>
        <v>37.5</v>
      </c>
      <c r="D933" s="8">
        <f>D932</f>
        <v>3</v>
      </c>
      <c r="E933" s="8" t="str">
        <f>E932</f>
        <v>corridor</v>
      </c>
      <c r="F933" s="8">
        <f>F932</f>
        <v>41.75</v>
      </c>
      <c r="G933" s="8">
        <f>G932</f>
        <v>80</v>
      </c>
      <c r="H933" s="28">
        <v>791.47597895860304</v>
      </c>
      <c r="I933" s="28">
        <v>181.913067722763</v>
      </c>
      <c r="J933" s="28">
        <v>14.739583333000001</v>
      </c>
    </row>
    <row r="934" spans="1:10" x14ac:dyDescent="0.25">
      <c r="A934" s="8" t="str">
        <f t="shared" ref="A934:A936" si="744">A933</f>
        <v>EJ</v>
      </c>
      <c r="B934" s="8">
        <v>3</v>
      </c>
      <c r="C934" s="8">
        <f t="shared" ref="C934:G934" si="745">C933</f>
        <v>37.5</v>
      </c>
      <c r="D934" s="8">
        <f t="shared" si="745"/>
        <v>3</v>
      </c>
      <c r="E934" s="8" t="str">
        <f t="shared" si="745"/>
        <v>corridor</v>
      </c>
      <c r="F934" s="8">
        <f t="shared" si="745"/>
        <v>41.75</v>
      </c>
      <c r="G934" s="8">
        <f t="shared" si="745"/>
        <v>80</v>
      </c>
      <c r="H934" s="28">
        <v>791.47597895860304</v>
      </c>
      <c r="I934" s="28">
        <v>181.913067722763</v>
      </c>
      <c r="J934" s="27">
        <v>25.395833329999999</v>
      </c>
    </row>
    <row r="935" spans="1:10" x14ac:dyDescent="0.25">
      <c r="A935" s="8" t="str">
        <f t="shared" si="744"/>
        <v>EJ</v>
      </c>
      <c r="B935" s="19">
        <v>4</v>
      </c>
      <c r="C935" s="8">
        <f t="shared" ref="C935:G935" si="746">C934</f>
        <v>37.5</v>
      </c>
      <c r="D935" s="8">
        <f t="shared" si="746"/>
        <v>3</v>
      </c>
      <c r="E935" s="8" t="str">
        <f t="shared" si="746"/>
        <v>corridor</v>
      </c>
      <c r="F935" s="8">
        <f t="shared" si="746"/>
        <v>41.75</v>
      </c>
      <c r="G935" s="8">
        <f t="shared" si="746"/>
        <v>80</v>
      </c>
      <c r="H935" s="28">
        <v>791.47597895860304</v>
      </c>
      <c r="I935" s="28">
        <v>181.913067722763</v>
      </c>
      <c r="J935" s="28">
        <v>36.052083332999999</v>
      </c>
    </row>
    <row r="936" spans="1:10" x14ac:dyDescent="0.25">
      <c r="A936" s="8" t="str">
        <f t="shared" si="744"/>
        <v>EJ</v>
      </c>
      <c r="B936" s="19">
        <v>5</v>
      </c>
      <c r="C936" s="8">
        <f t="shared" ref="C936" si="747">C935</f>
        <v>37.5</v>
      </c>
      <c r="D936" s="8">
        <v>15</v>
      </c>
      <c r="E936" s="8" t="s">
        <v>10</v>
      </c>
      <c r="F936" s="8">
        <f t="shared" ref="F936:G936" si="748">F935</f>
        <v>41.75</v>
      </c>
      <c r="G936" s="8">
        <f t="shared" si="748"/>
        <v>80</v>
      </c>
      <c r="H936" s="28">
        <v>791.47597895860304</v>
      </c>
      <c r="I936" s="28">
        <v>181.913067722763</v>
      </c>
      <c r="J936" s="28">
        <v>46.708333332999999</v>
      </c>
    </row>
    <row r="938" spans="1:10" x14ac:dyDescent="0.25">
      <c r="A938" s="8" t="s">
        <v>170</v>
      </c>
      <c r="B938" s="8">
        <v>1</v>
      </c>
      <c r="C938" s="8">
        <v>37.5</v>
      </c>
      <c r="D938" s="8">
        <f>6/2</f>
        <v>3</v>
      </c>
      <c r="E938" s="8" t="s">
        <v>28</v>
      </c>
      <c r="F938" s="8">
        <v>15.75</v>
      </c>
      <c r="G938" s="8">
        <v>80</v>
      </c>
      <c r="H938" s="28">
        <v>791.47597895860304</v>
      </c>
      <c r="I938" s="28">
        <v>178.808904124375</v>
      </c>
      <c r="J938" s="28">
        <v>0</v>
      </c>
    </row>
    <row r="939" spans="1:10" x14ac:dyDescent="0.25">
      <c r="A939" s="8" t="str">
        <f>A938</f>
        <v>EK</v>
      </c>
      <c r="B939" s="8">
        <v>2</v>
      </c>
      <c r="C939" s="8">
        <f>C938</f>
        <v>37.5</v>
      </c>
      <c r="D939" s="8">
        <f>D938</f>
        <v>3</v>
      </c>
      <c r="E939" s="8" t="str">
        <f>E938</f>
        <v>corridor</v>
      </c>
      <c r="F939" s="8">
        <f>F938</f>
        <v>15.75</v>
      </c>
      <c r="G939" s="8">
        <f>G938</f>
        <v>80</v>
      </c>
      <c r="H939" s="28">
        <v>791.47597895860304</v>
      </c>
      <c r="I939" s="28">
        <v>178.808904124375</v>
      </c>
      <c r="J939" s="28">
        <v>14.739583333000001</v>
      </c>
    </row>
    <row r="940" spans="1:10" x14ac:dyDescent="0.25">
      <c r="A940" s="8" t="str">
        <f t="shared" ref="A940:A942" si="749">A939</f>
        <v>EK</v>
      </c>
      <c r="B940" s="8">
        <v>3</v>
      </c>
      <c r="C940" s="8">
        <f t="shared" ref="C940:G940" si="750">C939</f>
        <v>37.5</v>
      </c>
      <c r="D940" s="8">
        <f t="shared" si="750"/>
        <v>3</v>
      </c>
      <c r="E940" s="8" t="str">
        <f t="shared" si="750"/>
        <v>corridor</v>
      </c>
      <c r="F940" s="8">
        <f t="shared" si="750"/>
        <v>15.75</v>
      </c>
      <c r="G940" s="8">
        <f t="shared" si="750"/>
        <v>80</v>
      </c>
      <c r="H940" s="28">
        <v>791.47597895860304</v>
      </c>
      <c r="I940" s="28">
        <v>178.808904124375</v>
      </c>
      <c r="J940" s="27">
        <v>25.395833329999999</v>
      </c>
    </row>
    <row r="941" spans="1:10" x14ac:dyDescent="0.25">
      <c r="A941" s="8" t="str">
        <f t="shared" si="749"/>
        <v>EK</v>
      </c>
      <c r="B941" s="19">
        <v>4</v>
      </c>
      <c r="C941" s="8">
        <f t="shared" ref="C941:G941" si="751">C940</f>
        <v>37.5</v>
      </c>
      <c r="D941" s="8">
        <f t="shared" si="751"/>
        <v>3</v>
      </c>
      <c r="E941" s="8" t="str">
        <f t="shared" si="751"/>
        <v>corridor</v>
      </c>
      <c r="F941" s="8">
        <f t="shared" si="751"/>
        <v>15.75</v>
      </c>
      <c r="G941" s="8">
        <f t="shared" si="751"/>
        <v>80</v>
      </c>
      <c r="H941" s="28">
        <v>791.47597895860304</v>
      </c>
      <c r="I941" s="28">
        <v>178.808904124375</v>
      </c>
      <c r="J941" s="28">
        <v>36.052083332999999</v>
      </c>
    </row>
    <row r="942" spans="1:10" x14ac:dyDescent="0.25">
      <c r="A942" s="8" t="str">
        <f t="shared" si="749"/>
        <v>EK</v>
      </c>
      <c r="B942" s="19">
        <v>5</v>
      </c>
      <c r="C942" s="8">
        <f t="shared" ref="C942" si="752">C941</f>
        <v>37.5</v>
      </c>
      <c r="D942" s="8">
        <v>2</v>
      </c>
      <c r="E942" s="8" t="s">
        <v>10</v>
      </c>
      <c r="F942" s="8">
        <f t="shared" ref="F942:G942" si="753">F941</f>
        <v>15.75</v>
      </c>
      <c r="G942" s="8">
        <f t="shared" si="753"/>
        <v>80</v>
      </c>
      <c r="H942" s="28">
        <v>791.47597895860304</v>
      </c>
      <c r="I942" s="28">
        <v>178.808904124375</v>
      </c>
      <c r="J942" s="28">
        <v>46.708333332999999</v>
      </c>
    </row>
    <row r="944" spans="1:10" x14ac:dyDescent="0.25">
      <c r="A944" s="8" t="s">
        <v>171</v>
      </c>
      <c r="B944" s="8">
        <v>1</v>
      </c>
      <c r="C944" s="8">
        <v>37.5</v>
      </c>
      <c r="D944" s="8">
        <v>2</v>
      </c>
      <c r="E944" s="8" t="s">
        <v>11</v>
      </c>
      <c r="F944" s="8">
        <v>11.5</v>
      </c>
      <c r="G944" s="8">
        <v>80</v>
      </c>
      <c r="H944" s="28">
        <v>791.01764967346503</v>
      </c>
      <c r="I944" s="28">
        <v>148.38329328849099</v>
      </c>
      <c r="J944" s="28">
        <v>0</v>
      </c>
    </row>
    <row r="945" spans="1:10" x14ac:dyDescent="0.25">
      <c r="A945" s="8" t="str">
        <f>A944</f>
        <v>EL</v>
      </c>
      <c r="B945" s="8">
        <v>2</v>
      </c>
      <c r="C945" s="8">
        <f>C944</f>
        <v>37.5</v>
      </c>
      <c r="D945" s="8">
        <f>D944</f>
        <v>2</v>
      </c>
      <c r="E945" s="8" t="str">
        <f>E944</f>
        <v>unit</v>
      </c>
      <c r="F945" s="8">
        <f>F944</f>
        <v>11.5</v>
      </c>
      <c r="G945" s="8">
        <f>G944</f>
        <v>80</v>
      </c>
      <c r="H945" s="28">
        <v>791.01764967346503</v>
      </c>
      <c r="I945" s="28">
        <v>148.38329328849099</v>
      </c>
      <c r="J945" s="28">
        <v>14.739583333000001</v>
      </c>
    </row>
    <row r="946" spans="1:10" x14ac:dyDescent="0.25">
      <c r="A946" s="8" t="str">
        <f t="shared" ref="A946:A948" si="754">A945</f>
        <v>EL</v>
      </c>
      <c r="B946" s="8">
        <v>3</v>
      </c>
      <c r="C946" s="8">
        <f t="shared" ref="C946:G946" si="755">C945</f>
        <v>37.5</v>
      </c>
      <c r="D946" s="8">
        <f t="shared" si="755"/>
        <v>2</v>
      </c>
      <c r="E946" s="8" t="str">
        <f t="shared" si="755"/>
        <v>unit</v>
      </c>
      <c r="F946" s="8">
        <f t="shared" si="755"/>
        <v>11.5</v>
      </c>
      <c r="G946" s="8">
        <f t="shared" si="755"/>
        <v>80</v>
      </c>
      <c r="H946" s="28">
        <v>791.01764967346503</v>
      </c>
      <c r="I946" s="28">
        <v>148.38329328849099</v>
      </c>
      <c r="J946" s="27">
        <v>25.395833329999999</v>
      </c>
    </row>
    <row r="947" spans="1:10" x14ac:dyDescent="0.25">
      <c r="A947" s="8" t="str">
        <f t="shared" si="754"/>
        <v>EL</v>
      </c>
      <c r="B947" s="19">
        <v>4</v>
      </c>
      <c r="C947" s="8">
        <f t="shared" ref="C947:G947" si="756">C946</f>
        <v>37.5</v>
      </c>
      <c r="D947" s="8">
        <f t="shared" si="756"/>
        <v>2</v>
      </c>
      <c r="E947" s="8" t="str">
        <f t="shared" si="756"/>
        <v>unit</v>
      </c>
      <c r="F947" s="8">
        <f t="shared" si="756"/>
        <v>11.5</v>
      </c>
      <c r="G947" s="8">
        <f t="shared" si="756"/>
        <v>80</v>
      </c>
      <c r="H947" s="28">
        <v>791.01764967346503</v>
      </c>
      <c r="I947" s="28">
        <v>148.38329328849099</v>
      </c>
      <c r="J947" s="28">
        <v>36.052083332999999</v>
      </c>
    </row>
    <row r="948" spans="1:10" x14ac:dyDescent="0.25">
      <c r="A948" s="8" t="str">
        <f t="shared" si="754"/>
        <v>EL</v>
      </c>
      <c r="B948" s="19">
        <v>5</v>
      </c>
      <c r="C948" s="8">
        <f t="shared" ref="C948" si="757">C947</f>
        <v>37.5</v>
      </c>
      <c r="D948" s="8">
        <v>15</v>
      </c>
      <c r="E948" s="8" t="s">
        <v>10</v>
      </c>
      <c r="F948" s="8">
        <f t="shared" ref="F948:G948" si="758">F947</f>
        <v>11.5</v>
      </c>
      <c r="G948" s="8">
        <f t="shared" si="758"/>
        <v>80</v>
      </c>
      <c r="H948" s="28">
        <v>791.01764967346503</v>
      </c>
      <c r="I948" s="28">
        <v>148.38329328849099</v>
      </c>
      <c r="J948" s="28">
        <v>46.708333332999999</v>
      </c>
    </row>
    <row r="950" spans="1:10" x14ac:dyDescent="0.25">
      <c r="A950" s="8" t="s">
        <v>172</v>
      </c>
      <c r="B950" s="8">
        <v>1</v>
      </c>
      <c r="C950" s="8">
        <v>37.5</v>
      </c>
      <c r="D950" s="8">
        <f>5.5/2</f>
        <v>2.75</v>
      </c>
      <c r="E950" s="8" t="s">
        <v>11</v>
      </c>
      <c r="F950" s="8">
        <v>11</v>
      </c>
      <c r="G950" s="8">
        <v>80</v>
      </c>
      <c r="H950" s="28">
        <v>792.01765230350202</v>
      </c>
      <c r="I950" s="28">
        <v>147.38327976883599</v>
      </c>
      <c r="J950" s="28">
        <v>0</v>
      </c>
    </row>
    <row r="951" spans="1:10" x14ac:dyDescent="0.25">
      <c r="A951" s="8" t="str">
        <f>A950</f>
        <v>EM</v>
      </c>
      <c r="B951" s="8">
        <v>2</v>
      </c>
      <c r="C951" s="8">
        <f>C950</f>
        <v>37.5</v>
      </c>
      <c r="D951" s="8">
        <f>D950</f>
        <v>2.75</v>
      </c>
      <c r="E951" s="8" t="str">
        <f>E950</f>
        <v>unit</v>
      </c>
      <c r="F951" s="8">
        <f>F950</f>
        <v>11</v>
      </c>
      <c r="G951" s="8">
        <f>G950</f>
        <v>80</v>
      </c>
      <c r="H951" s="28">
        <v>792.01765230350202</v>
      </c>
      <c r="I951" s="28">
        <v>147.38327976883599</v>
      </c>
      <c r="J951" s="28">
        <v>14.739583333000001</v>
      </c>
    </row>
    <row r="952" spans="1:10" x14ac:dyDescent="0.25">
      <c r="A952" s="8" t="str">
        <f t="shared" ref="A952:A954" si="759">A951</f>
        <v>EM</v>
      </c>
      <c r="B952" s="8">
        <v>3</v>
      </c>
      <c r="C952" s="8">
        <f t="shared" ref="C952:G952" si="760">C951</f>
        <v>37.5</v>
      </c>
      <c r="D952" s="8">
        <f t="shared" si="760"/>
        <v>2.75</v>
      </c>
      <c r="E952" s="8" t="str">
        <f t="shared" si="760"/>
        <v>unit</v>
      </c>
      <c r="F952" s="8">
        <f t="shared" si="760"/>
        <v>11</v>
      </c>
      <c r="G952" s="8">
        <f t="shared" si="760"/>
        <v>80</v>
      </c>
      <c r="H952" s="28">
        <v>792.01765230350202</v>
      </c>
      <c r="I952" s="28">
        <v>147.38327976883599</v>
      </c>
      <c r="J952" s="27">
        <v>25.395833329999999</v>
      </c>
    </row>
    <row r="953" spans="1:10" x14ac:dyDescent="0.25">
      <c r="A953" s="8" t="str">
        <f t="shared" si="759"/>
        <v>EM</v>
      </c>
      <c r="B953" s="19">
        <v>4</v>
      </c>
      <c r="C953" s="8">
        <f t="shared" ref="C953:G953" si="761">C952</f>
        <v>37.5</v>
      </c>
      <c r="D953" s="8">
        <f t="shared" si="761"/>
        <v>2.75</v>
      </c>
      <c r="E953" s="8" t="str">
        <f t="shared" si="761"/>
        <v>unit</v>
      </c>
      <c r="F953" s="8">
        <f t="shared" si="761"/>
        <v>11</v>
      </c>
      <c r="G953" s="8">
        <f t="shared" si="761"/>
        <v>80</v>
      </c>
      <c r="H953" s="28">
        <v>792.01765230350202</v>
      </c>
      <c r="I953" s="28">
        <v>147.38327976883599</v>
      </c>
      <c r="J953" s="28">
        <v>36.052083332999999</v>
      </c>
    </row>
    <row r="954" spans="1:10" x14ac:dyDescent="0.25">
      <c r="A954" s="8" t="str">
        <f t="shared" si="759"/>
        <v>EM</v>
      </c>
      <c r="B954" s="19">
        <v>5</v>
      </c>
      <c r="C954" s="8">
        <f t="shared" ref="C954" si="762">C953</f>
        <v>37.5</v>
      </c>
      <c r="D954" s="8">
        <v>2</v>
      </c>
      <c r="E954" s="8" t="s">
        <v>10</v>
      </c>
      <c r="F954" s="8">
        <f t="shared" ref="F954:G954" si="763">F953</f>
        <v>11</v>
      </c>
      <c r="G954" s="8">
        <f t="shared" si="763"/>
        <v>80</v>
      </c>
      <c r="H954" s="28">
        <v>792.01765230350202</v>
      </c>
      <c r="I954" s="28">
        <v>147.38327976883599</v>
      </c>
      <c r="J954" s="28">
        <v>46.708333332999999</v>
      </c>
    </row>
    <row r="956" spans="1:10" x14ac:dyDescent="0.25">
      <c r="A956" s="8" t="s">
        <v>173</v>
      </c>
      <c r="B956" s="8">
        <v>1</v>
      </c>
      <c r="C956" s="8">
        <v>25</v>
      </c>
      <c r="D956" s="8">
        <f>6/2</f>
        <v>3</v>
      </c>
      <c r="E956" s="8" t="s">
        <v>28</v>
      </c>
      <c r="F956" s="8">
        <v>30.75</v>
      </c>
      <c r="G956" s="8">
        <f>30.75+12.5+34+34</f>
        <v>111.25</v>
      </c>
      <c r="H956" s="28">
        <v>797.47361092400604</v>
      </c>
      <c r="I956" s="28">
        <v>188.41872653709001</v>
      </c>
      <c r="J956" s="28">
        <v>0</v>
      </c>
    </row>
    <row r="957" spans="1:10" x14ac:dyDescent="0.25">
      <c r="A957" s="8" t="str">
        <f>A956</f>
        <v>EN</v>
      </c>
      <c r="B957" s="8">
        <v>2</v>
      </c>
      <c r="C957" s="8">
        <f>C956</f>
        <v>25</v>
      </c>
      <c r="D957" s="8">
        <f>D956</f>
        <v>3</v>
      </c>
      <c r="E957" s="8" t="str">
        <f>E956</f>
        <v>corridor</v>
      </c>
      <c r="F957" s="8">
        <f>F956</f>
        <v>30.75</v>
      </c>
      <c r="G957" s="8">
        <f>G956</f>
        <v>111.25</v>
      </c>
      <c r="H957" s="28">
        <v>797.47361092400604</v>
      </c>
      <c r="I957" s="28">
        <v>188.41872653709001</v>
      </c>
      <c r="J957" s="28">
        <v>14.739583333000001</v>
      </c>
    </row>
    <row r="958" spans="1:10" x14ac:dyDescent="0.25">
      <c r="A958" s="8" t="str">
        <f t="shared" ref="A958:A960" si="764">A957</f>
        <v>EN</v>
      </c>
      <c r="B958" s="8">
        <v>3</v>
      </c>
      <c r="C958" s="8">
        <f t="shared" ref="C958:G958" si="765">C957</f>
        <v>25</v>
      </c>
      <c r="D958" s="8">
        <f t="shared" si="765"/>
        <v>3</v>
      </c>
      <c r="E958" s="8" t="str">
        <f t="shared" si="765"/>
        <v>corridor</v>
      </c>
      <c r="F958" s="8">
        <f t="shared" si="765"/>
        <v>30.75</v>
      </c>
      <c r="G958" s="8">
        <f t="shared" si="765"/>
        <v>111.25</v>
      </c>
      <c r="H958" s="28">
        <v>797.47361092400604</v>
      </c>
      <c r="I958" s="28">
        <v>188.41872653709001</v>
      </c>
      <c r="J958" s="27">
        <v>25.395833329999999</v>
      </c>
    </row>
    <row r="959" spans="1:10" x14ac:dyDescent="0.25">
      <c r="A959" s="8" t="str">
        <f t="shared" si="764"/>
        <v>EN</v>
      </c>
      <c r="B959" s="19">
        <v>4</v>
      </c>
      <c r="C959" s="8">
        <f t="shared" ref="C959:G959" si="766">C958</f>
        <v>25</v>
      </c>
      <c r="D959" s="8">
        <f t="shared" si="766"/>
        <v>3</v>
      </c>
      <c r="E959" s="8" t="str">
        <f t="shared" si="766"/>
        <v>corridor</v>
      </c>
      <c r="F959" s="8">
        <f t="shared" si="766"/>
        <v>30.75</v>
      </c>
      <c r="G959" s="8">
        <f t="shared" si="766"/>
        <v>111.25</v>
      </c>
      <c r="H959" s="28">
        <v>797.47361092400604</v>
      </c>
      <c r="I959" s="28">
        <v>188.41872653709001</v>
      </c>
      <c r="J959" s="28">
        <v>36.052083332999999</v>
      </c>
    </row>
    <row r="960" spans="1:10" x14ac:dyDescent="0.25">
      <c r="A960" s="8" t="str">
        <f t="shared" si="764"/>
        <v>EN</v>
      </c>
      <c r="B960" s="19">
        <v>5</v>
      </c>
      <c r="C960" s="8">
        <f t="shared" ref="C960" si="767">C959</f>
        <v>25</v>
      </c>
      <c r="D960" s="8">
        <v>15</v>
      </c>
      <c r="E960" s="8" t="s">
        <v>10</v>
      </c>
      <c r="F960" s="8">
        <f t="shared" ref="F960:G960" si="768">F959</f>
        <v>30.75</v>
      </c>
      <c r="G960" s="8">
        <f t="shared" si="768"/>
        <v>111.25</v>
      </c>
      <c r="H960" s="28">
        <v>797.47361092400604</v>
      </c>
      <c r="I960" s="28">
        <v>188.41872653709001</v>
      </c>
      <c r="J960" s="28">
        <v>46.708333332999999</v>
      </c>
    </row>
    <row r="962" spans="1:10" x14ac:dyDescent="0.25">
      <c r="A962" s="8" t="s">
        <v>174</v>
      </c>
      <c r="B962" s="8">
        <v>1</v>
      </c>
      <c r="C962" s="8">
        <v>25</v>
      </c>
      <c r="D962" s="8">
        <f>6/2</f>
        <v>3</v>
      </c>
      <c r="E962" s="8" t="s">
        <v>28</v>
      </c>
      <c r="F962" s="8">
        <v>12.5</v>
      </c>
      <c r="G962" s="8">
        <f>30.75+12.5+34+34</f>
        <v>111.25</v>
      </c>
      <c r="H962" s="28">
        <v>797.47361092400604</v>
      </c>
      <c r="I962" s="28">
        <v>185.314082924845</v>
      </c>
      <c r="J962" s="28">
        <v>0</v>
      </c>
    </row>
    <row r="963" spans="1:10" x14ac:dyDescent="0.25">
      <c r="A963" s="8" t="str">
        <f>A962</f>
        <v>EO</v>
      </c>
      <c r="B963" s="8">
        <v>2</v>
      </c>
      <c r="C963" s="8">
        <f>C962</f>
        <v>25</v>
      </c>
      <c r="D963" s="8">
        <f>D962</f>
        <v>3</v>
      </c>
      <c r="E963" s="8" t="str">
        <f>E962</f>
        <v>corridor</v>
      </c>
      <c r="F963" s="8">
        <f>F962</f>
        <v>12.5</v>
      </c>
      <c r="G963" s="8">
        <f>G962</f>
        <v>111.25</v>
      </c>
      <c r="H963" s="28">
        <v>797.47361092400604</v>
      </c>
      <c r="I963" s="28">
        <v>185.314082924845</v>
      </c>
      <c r="J963" s="28">
        <v>14.739583333000001</v>
      </c>
    </row>
    <row r="964" spans="1:10" x14ac:dyDescent="0.25">
      <c r="A964" s="8" t="str">
        <f t="shared" ref="A964:A966" si="769">A963</f>
        <v>EO</v>
      </c>
      <c r="B964" s="8">
        <v>3</v>
      </c>
      <c r="C964" s="8">
        <f t="shared" ref="C964:G964" si="770">C963</f>
        <v>25</v>
      </c>
      <c r="D964" s="8">
        <f t="shared" si="770"/>
        <v>3</v>
      </c>
      <c r="E964" s="8" t="str">
        <f t="shared" si="770"/>
        <v>corridor</v>
      </c>
      <c r="F964" s="8">
        <f t="shared" si="770"/>
        <v>12.5</v>
      </c>
      <c r="G964" s="8">
        <f t="shared" si="770"/>
        <v>111.25</v>
      </c>
      <c r="H964" s="28">
        <v>797.47361092400604</v>
      </c>
      <c r="I964" s="28">
        <v>185.314082924845</v>
      </c>
      <c r="J964" s="27">
        <v>25.395833329999999</v>
      </c>
    </row>
    <row r="965" spans="1:10" x14ac:dyDescent="0.25">
      <c r="A965" s="8" t="str">
        <f t="shared" si="769"/>
        <v>EO</v>
      </c>
      <c r="B965" s="19">
        <v>4</v>
      </c>
      <c r="C965" s="8">
        <f t="shared" ref="C965:G965" si="771">C964</f>
        <v>25</v>
      </c>
      <c r="D965" s="8">
        <f t="shared" si="771"/>
        <v>3</v>
      </c>
      <c r="E965" s="8" t="str">
        <f t="shared" si="771"/>
        <v>corridor</v>
      </c>
      <c r="F965" s="8">
        <f t="shared" si="771"/>
        <v>12.5</v>
      </c>
      <c r="G965" s="8">
        <f t="shared" si="771"/>
        <v>111.25</v>
      </c>
      <c r="H965" s="28">
        <v>797.47361092400604</v>
      </c>
      <c r="I965" s="28">
        <v>185.314082924845</v>
      </c>
      <c r="J965" s="28">
        <v>36.052083332999999</v>
      </c>
    </row>
    <row r="966" spans="1:10" x14ac:dyDescent="0.25">
      <c r="A966" s="8" t="str">
        <f t="shared" si="769"/>
        <v>EO</v>
      </c>
      <c r="B966" s="19">
        <v>5</v>
      </c>
      <c r="C966" s="8">
        <f t="shared" ref="C966" si="772">C965</f>
        <v>25</v>
      </c>
      <c r="D966" s="8">
        <v>15</v>
      </c>
      <c r="E966" s="8" t="s">
        <v>10</v>
      </c>
      <c r="F966" s="8">
        <f t="shared" ref="F966:G966" si="773">F965</f>
        <v>12.5</v>
      </c>
      <c r="G966" s="8">
        <f t="shared" si="773"/>
        <v>111.25</v>
      </c>
      <c r="H966" s="28">
        <v>797.47361092400604</v>
      </c>
      <c r="I966" s="28">
        <v>185.314082924845</v>
      </c>
      <c r="J966" s="28">
        <v>46.708333332999999</v>
      </c>
    </row>
    <row r="968" spans="1:10" x14ac:dyDescent="0.25">
      <c r="A968" s="8" t="s">
        <v>175</v>
      </c>
      <c r="B968" s="8">
        <v>1</v>
      </c>
      <c r="C968" s="8">
        <v>25</v>
      </c>
      <c r="D968" s="8">
        <f>5.5/2</f>
        <v>2.75</v>
      </c>
      <c r="E968" s="8" t="s">
        <v>11</v>
      </c>
      <c r="F968" s="8">
        <v>34</v>
      </c>
      <c r="G968" s="8">
        <f>30.75+12.5+34+34</f>
        <v>111.25</v>
      </c>
      <c r="H968" s="28">
        <v>796.97467522530201</v>
      </c>
      <c r="I968" s="28">
        <v>124.334681182796</v>
      </c>
      <c r="J968" s="28">
        <v>0</v>
      </c>
    </row>
    <row r="969" spans="1:10" x14ac:dyDescent="0.25">
      <c r="A969" s="8" t="str">
        <f>A968</f>
        <v>EP</v>
      </c>
      <c r="B969" s="8">
        <v>2</v>
      </c>
      <c r="C969" s="8">
        <f>C968</f>
        <v>25</v>
      </c>
      <c r="D969" s="8">
        <f>D968</f>
        <v>2.75</v>
      </c>
      <c r="E969" s="8" t="str">
        <f>E968</f>
        <v>unit</v>
      </c>
      <c r="F969" s="8">
        <f>F968</f>
        <v>34</v>
      </c>
      <c r="G969" s="8">
        <f>G968</f>
        <v>111.25</v>
      </c>
      <c r="H969" s="28">
        <v>796.97467522530201</v>
      </c>
      <c r="I969" s="28">
        <v>124.334681182796</v>
      </c>
      <c r="J969" s="28">
        <v>14.739583333000001</v>
      </c>
    </row>
    <row r="970" spans="1:10" x14ac:dyDescent="0.25">
      <c r="A970" s="8" t="str">
        <f t="shared" ref="A970:A972" si="774">A969</f>
        <v>EP</v>
      </c>
      <c r="B970" s="8">
        <v>3</v>
      </c>
      <c r="C970" s="8">
        <f t="shared" ref="C970:G970" si="775">C969</f>
        <v>25</v>
      </c>
      <c r="D970" s="8">
        <f t="shared" si="775"/>
        <v>2.75</v>
      </c>
      <c r="E970" s="8" t="str">
        <f t="shared" si="775"/>
        <v>unit</v>
      </c>
      <c r="F970" s="8">
        <f t="shared" si="775"/>
        <v>34</v>
      </c>
      <c r="G970" s="8">
        <f t="shared" si="775"/>
        <v>111.25</v>
      </c>
      <c r="H970" s="28">
        <v>796.97467522530201</v>
      </c>
      <c r="I970" s="28">
        <v>124.334681182796</v>
      </c>
      <c r="J970" s="27">
        <v>25.395833329999999</v>
      </c>
    </row>
    <row r="971" spans="1:10" x14ac:dyDescent="0.25">
      <c r="A971" s="8" t="str">
        <f t="shared" si="774"/>
        <v>EP</v>
      </c>
      <c r="B971" s="19">
        <v>4</v>
      </c>
      <c r="C971" s="8">
        <f t="shared" ref="C971:G971" si="776">C970</f>
        <v>25</v>
      </c>
      <c r="D971" s="8">
        <f t="shared" si="776"/>
        <v>2.75</v>
      </c>
      <c r="E971" s="8" t="str">
        <f t="shared" si="776"/>
        <v>unit</v>
      </c>
      <c r="F971" s="8">
        <f t="shared" si="776"/>
        <v>34</v>
      </c>
      <c r="G971" s="8">
        <f t="shared" si="776"/>
        <v>111.25</v>
      </c>
      <c r="H971" s="28">
        <v>796.97467522530201</v>
      </c>
      <c r="I971" s="28">
        <v>124.334681182796</v>
      </c>
      <c r="J971" s="28">
        <v>36.052083332999999</v>
      </c>
    </row>
    <row r="972" spans="1:10" x14ac:dyDescent="0.25">
      <c r="A972" s="8" t="str">
        <f t="shared" si="774"/>
        <v>EP</v>
      </c>
      <c r="B972" s="19">
        <v>5</v>
      </c>
      <c r="C972" s="8">
        <f t="shared" ref="C972" si="777">C971</f>
        <v>25</v>
      </c>
      <c r="D972" s="8">
        <v>2</v>
      </c>
      <c r="E972" s="8" t="s">
        <v>10</v>
      </c>
      <c r="F972" s="8">
        <f t="shared" ref="F972:G972" si="778">F971</f>
        <v>34</v>
      </c>
      <c r="G972" s="8">
        <f t="shared" si="778"/>
        <v>111.25</v>
      </c>
      <c r="H972" s="28">
        <v>796.97467522530201</v>
      </c>
      <c r="I972" s="28">
        <v>124.334681182796</v>
      </c>
      <c r="J972" s="28">
        <v>46.708333332999999</v>
      </c>
    </row>
    <row r="974" spans="1:10" x14ac:dyDescent="0.25">
      <c r="A974" s="8" t="s">
        <v>176</v>
      </c>
      <c r="B974" s="8">
        <v>1</v>
      </c>
      <c r="C974" s="8">
        <v>25</v>
      </c>
      <c r="D974" s="8">
        <f>9.5/2</f>
        <v>4.75</v>
      </c>
      <c r="E974" s="8" t="s">
        <v>11</v>
      </c>
      <c r="F974" s="8">
        <v>34</v>
      </c>
      <c r="G974" s="8">
        <f>30.75+12.5+34+34</f>
        <v>111.25</v>
      </c>
      <c r="H974" s="28">
        <v>797.97296327500101</v>
      </c>
      <c r="I974" s="28">
        <v>124.418430665565</v>
      </c>
      <c r="J974" s="28">
        <v>0</v>
      </c>
    </row>
    <row r="975" spans="1:10" x14ac:dyDescent="0.25">
      <c r="A975" s="8" t="str">
        <f>A974</f>
        <v>EQ</v>
      </c>
      <c r="B975" s="8">
        <v>2</v>
      </c>
      <c r="C975" s="8">
        <f>C974</f>
        <v>25</v>
      </c>
      <c r="D975" s="8">
        <f>D974</f>
        <v>4.75</v>
      </c>
      <c r="E975" s="8" t="str">
        <f>E974</f>
        <v>unit</v>
      </c>
      <c r="F975" s="8">
        <f>F974</f>
        <v>34</v>
      </c>
      <c r="G975" s="8">
        <f>G974</f>
        <v>111.25</v>
      </c>
      <c r="H975" s="28">
        <v>797.97296327500101</v>
      </c>
      <c r="I975" s="28">
        <v>124.418430665565</v>
      </c>
      <c r="J975" s="28">
        <v>14.739583333000001</v>
      </c>
    </row>
    <row r="976" spans="1:10" x14ac:dyDescent="0.25">
      <c r="A976" s="8" t="str">
        <f t="shared" ref="A976:A978" si="779">A975</f>
        <v>EQ</v>
      </c>
      <c r="B976" s="8">
        <v>3</v>
      </c>
      <c r="C976" s="8">
        <f t="shared" ref="C976:G976" si="780">C975</f>
        <v>25</v>
      </c>
      <c r="D976" s="8">
        <f t="shared" si="780"/>
        <v>4.75</v>
      </c>
      <c r="E976" s="8" t="str">
        <f t="shared" si="780"/>
        <v>unit</v>
      </c>
      <c r="F976" s="8">
        <f t="shared" si="780"/>
        <v>34</v>
      </c>
      <c r="G976" s="8">
        <f t="shared" si="780"/>
        <v>111.25</v>
      </c>
      <c r="H976" s="28">
        <v>797.97296327500101</v>
      </c>
      <c r="I976" s="28">
        <v>124.418430665565</v>
      </c>
      <c r="J976" s="27">
        <v>25.395833329999999</v>
      </c>
    </row>
    <row r="977" spans="1:10" x14ac:dyDescent="0.25">
      <c r="A977" s="8" t="str">
        <f t="shared" si="779"/>
        <v>EQ</v>
      </c>
      <c r="B977" s="19">
        <v>4</v>
      </c>
      <c r="C977" s="8">
        <f t="shared" ref="C977:G977" si="781">C976</f>
        <v>25</v>
      </c>
      <c r="D977" s="8">
        <f t="shared" si="781"/>
        <v>4.75</v>
      </c>
      <c r="E977" s="8" t="str">
        <f t="shared" si="781"/>
        <v>unit</v>
      </c>
      <c r="F977" s="8">
        <f t="shared" si="781"/>
        <v>34</v>
      </c>
      <c r="G977" s="8">
        <f t="shared" si="781"/>
        <v>111.25</v>
      </c>
      <c r="H977" s="28">
        <v>797.97296327500101</v>
      </c>
      <c r="I977" s="28">
        <v>124.418430665565</v>
      </c>
      <c r="J977" s="28">
        <v>36.052083332999999</v>
      </c>
    </row>
    <row r="978" spans="1:10" x14ac:dyDescent="0.25">
      <c r="A978" s="8" t="str">
        <f t="shared" si="779"/>
        <v>EQ</v>
      </c>
      <c r="B978" s="19">
        <v>5</v>
      </c>
      <c r="C978" s="8">
        <f t="shared" ref="C978" si="782">C977</f>
        <v>25</v>
      </c>
      <c r="D978" s="8">
        <v>2</v>
      </c>
      <c r="E978" s="8" t="s">
        <v>10</v>
      </c>
      <c r="F978" s="8">
        <f t="shared" ref="F978:G978" si="783">F977</f>
        <v>34</v>
      </c>
      <c r="G978" s="8">
        <f t="shared" si="783"/>
        <v>111.25</v>
      </c>
      <c r="H978" s="28">
        <v>797.97296327500101</v>
      </c>
      <c r="I978" s="28">
        <v>124.418430665565</v>
      </c>
      <c r="J978" s="28">
        <v>46.708333332999999</v>
      </c>
    </row>
    <row r="980" spans="1:10" x14ac:dyDescent="0.25">
      <c r="A980" s="8" t="s">
        <v>177</v>
      </c>
      <c r="B980" s="8">
        <v>1</v>
      </c>
      <c r="C980" s="8">
        <f>22/2</f>
        <v>11</v>
      </c>
      <c r="D980" s="8">
        <f>11.25/2</f>
        <v>5.625</v>
      </c>
      <c r="E980" s="8" t="s">
        <v>11</v>
      </c>
      <c r="F980" s="8">
        <v>29</v>
      </c>
      <c r="G980" s="8">
        <v>0</v>
      </c>
      <c r="H980" s="28">
        <v>818.969649101953</v>
      </c>
      <c r="I980" s="28">
        <v>158.41817954892099</v>
      </c>
      <c r="J980" s="28">
        <v>0</v>
      </c>
    </row>
    <row r="981" spans="1:10" x14ac:dyDescent="0.25">
      <c r="A981" s="8" t="str">
        <f>A980</f>
        <v>ER</v>
      </c>
      <c r="B981" s="8">
        <v>2</v>
      </c>
      <c r="C981" s="8">
        <f>C980</f>
        <v>11</v>
      </c>
      <c r="D981" s="8">
        <f>D980</f>
        <v>5.625</v>
      </c>
      <c r="E981" s="8" t="str">
        <f>E980</f>
        <v>unit</v>
      </c>
      <c r="F981" s="8">
        <f>F980</f>
        <v>29</v>
      </c>
      <c r="G981" s="8">
        <f>G980</f>
        <v>0</v>
      </c>
      <c r="H981" s="28">
        <v>818.969649101953</v>
      </c>
      <c r="I981" s="28">
        <v>158.41817954892099</v>
      </c>
      <c r="J981" s="28">
        <v>14.739583333000001</v>
      </c>
    </row>
    <row r="982" spans="1:10" x14ac:dyDescent="0.25">
      <c r="A982" s="8" t="str">
        <f t="shared" ref="A982:A984" si="784">A981</f>
        <v>ER</v>
      </c>
      <c r="B982" s="8">
        <v>3</v>
      </c>
      <c r="C982" s="8">
        <f t="shared" ref="C982:G982" si="785">C981</f>
        <v>11</v>
      </c>
      <c r="D982" s="8">
        <f t="shared" si="785"/>
        <v>5.625</v>
      </c>
      <c r="E982" s="8" t="str">
        <f t="shared" si="785"/>
        <v>unit</v>
      </c>
      <c r="F982" s="8">
        <f t="shared" si="785"/>
        <v>29</v>
      </c>
      <c r="G982" s="8">
        <f t="shared" si="785"/>
        <v>0</v>
      </c>
      <c r="H982" s="28">
        <v>818.969649101953</v>
      </c>
      <c r="I982" s="28">
        <v>158.41817954892099</v>
      </c>
      <c r="J982" s="27">
        <v>25.395833329999999</v>
      </c>
    </row>
    <row r="983" spans="1:10" x14ac:dyDescent="0.25">
      <c r="A983" s="8" t="str">
        <f t="shared" si="784"/>
        <v>ER</v>
      </c>
      <c r="B983" s="19">
        <v>4</v>
      </c>
      <c r="C983" s="8">
        <f t="shared" ref="C983:G983" si="786">C982</f>
        <v>11</v>
      </c>
      <c r="D983" s="8">
        <f t="shared" si="786"/>
        <v>5.625</v>
      </c>
      <c r="E983" s="8" t="str">
        <f t="shared" si="786"/>
        <v>unit</v>
      </c>
      <c r="F983" s="8">
        <f t="shared" si="786"/>
        <v>29</v>
      </c>
      <c r="G983" s="8">
        <f t="shared" si="786"/>
        <v>0</v>
      </c>
      <c r="H983" s="28">
        <v>818.969649101953</v>
      </c>
      <c r="I983" s="28">
        <v>158.41817954892099</v>
      </c>
      <c r="J983" s="28">
        <v>36.052083332999999</v>
      </c>
    </row>
    <row r="984" spans="1:10" x14ac:dyDescent="0.25">
      <c r="A984" s="8" t="str">
        <f t="shared" si="784"/>
        <v>ER</v>
      </c>
      <c r="B984" s="19">
        <v>5</v>
      </c>
      <c r="C984" s="8">
        <f t="shared" ref="C984" si="787">C983</f>
        <v>11</v>
      </c>
      <c r="D984" s="8">
        <v>2</v>
      </c>
      <c r="E984" s="8" t="s">
        <v>10</v>
      </c>
      <c r="F984" s="8">
        <f t="shared" ref="F984:G984" si="788">F983</f>
        <v>29</v>
      </c>
      <c r="G984" s="8">
        <f t="shared" si="788"/>
        <v>0</v>
      </c>
      <c r="H984" s="28">
        <v>818.969649101953</v>
      </c>
      <c r="I984" s="28">
        <v>158.41817954892099</v>
      </c>
      <c r="J984" s="28">
        <v>46.708333332999999</v>
      </c>
    </row>
    <row r="986" spans="1:10" x14ac:dyDescent="0.25">
      <c r="A986" s="8" t="s">
        <v>178</v>
      </c>
      <c r="B986" s="8">
        <v>1</v>
      </c>
      <c r="C986" s="8">
        <f>27/2</f>
        <v>13.5</v>
      </c>
      <c r="D986" s="8">
        <f>10.5/2</f>
        <v>5.25</v>
      </c>
      <c r="E986" s="8" t="s">
        <v>11</v>
      </c>
      <c r="F986" s="8">
        <v>34</v>
      </c>
      <c r="G986" s="8">
        <f>34+23+29</f>
        <v>86</v>
      </c>
      <c r="H986" s="28">
        <v>841.01582735748798</v>
      </c>
      <c r="I986" s="28">
        <v>158.41817954892099</v>
      </c>
      <c r="J986" s="28">
        <v>0</v>
      </c>
    </row>
    <row r="987" spans="1:10" x14ac:dyDescent="0.25">
      <c r="A987" s="8" t="str">
        <f>A986</f>
        <v>ET</v>
      </c>
      <c r="B987" s="8">
        <v>2</v>
      </c>
      <c r="C987" s="8">
        <f>C986</f>
        <v>13.5</v>
      </c>
      <c r="D987" s="8">
        <f>D986</f>
        <v>5.25</v>
      </c>
      <c r="E987" s="8" t="str">
        <f>E986</f>
        <v>unit</v>
      </c>
      <c r="F987" s="8">
        <f>F986</f>
        <v>34</v>
      </c>
      <c r="G987" s="8">
        <f>G986</f>
        <v>86</v>
      </c>
      <c r="H987" s="28">
        <v>841.01582735748798</v>
      </c>
      <c r="I987" s="28">
        <v>158.41817954892099</v>
      </c>
      <c r="J987" s="28">
        <v>14.739583333000001</v>
      </c>
    </row>
    <row r="988" spans="1:10" x14ac:dyDescent="0.25">
      <c r="A988" s="8" t="str">
        <f t="shared" ref="A988:A990" si="789">A987</f>
        <v>ET</v>
      </c>
      <c r="B988" s="8">
        <v>3</v>
      </c>
      <c r="C988" s="8">
        <f t="shared" ref="C988:G988" si="790">C987</f>
        <v>13.5</v>
      </c>
      <c r="D988" s="8">
        <f t="shared" si="790"/>
        <v>5.25</v>
      </c>
      <c r="E988" s="8" t="str">
        <f t="shared" si="790"/>
        <v>unit</v>
      </c>
      <c r="F988" s="8">
        <f t="shared" si="790"/>
        <v>34</v>
      </c>
      <c r="G988" s="8">
        <f t="shared" si="790"/>
        <v>86</v>
      </c>
      <c r="H988" s="28">
        <v>841.01582735748798</v>
      </c>
      <c r="I988" s="28">
        <v>158.41817954892099</v>
      </c>
      <c r="J988" s="27">
        <v>25.395833329999999</v>
      </c>
    </row>
    <row r="989" spans="1:10" x14ac:dyDescent="0.25">
      <c r="A989" s="8" t="str">
        <f t="shared" si="789"/>
        <v>ET</v>
      </c>
      <c r="B989" s="19">
        <v>4</v>
      </c>
      <c r="C989" s="8">
        <f t="shared" ref="C989:G989" si="791">C988</f>
        <v>13.5</v>
      </c>
      <c r="D989" s="8">
        <f t="shared" si="791"/>
        <v>5.25</v>
      </c>
      <c r="E989" s="8" t="str">
        <f t="shared" si="791"/>
        <v>unit</v>
      </c>
      <c r="F989" s="8">
        <f t="shared" si="791"/>
        <v>34</v>
      </c>
      <c r="G989" s="8">
        <f t="shared" si="791"/>
        <v>86</v>
      </c>
      <c r="H989" s="28">
        <v>841.01582735748798</v>
      </c>
      <c r="I989" s="28">
        <v>158.41817954892099</v>
      </c>
      <c r="J989" s="28">
        <v>36.052083332999999</v>
      </c>
    </row>
    <row r="990" spans="1:10" x14ac:dyDescent="0.25">
      <c r="A990" s="8" t="str">
        <f t="shared" si="789"/>
        <v>ET</v>
      </c>
      <c r="B990" s="19">
        <v>5</v>
      </c>
      <c r="C990" s="8">
        <f t="shared" ref="C990" si="792">C989</f>
        <v>13.5</v>
      </c>
      <c r="D990" s="8">
        <v>2</v>
      </c>
      <c r="E990" s="8" t="s">
        <v>10</v>
      </c>
      <c r="F990" s="8">
        <f t="shared" ref="F990:G990" si="793">F989</f>
        <v>34</v>
      </c>
      <c r="G990" s="8">
        <f t="shared" si="793"/>
        <v>86</v>
      </c>
      <c r="H990" s="28">
        <v>841.01582735748798</v>
      </c>
      <c r="I990" s="28">
        <v>158.41817954892099</v>
      </c>
      <c r="J990" s="28">
        <v>46.708333332999999</v>
      </c>
    </row>
    <row r="992" spans="1:10" x14ac:dyDescent="0.25">
      <c r="A992" s="8" t="s">
        <v>179</v>
      </c>
      <c r="B992" s="8">
        <v>1</v>
      </c>
      <c r="C992" s="8">
        <f>27/2</f>
        <v>13.5</v>
      </c>
      <c r="D992" s="8">
        <f>8/2</f>
        <v>4</v>
      </c>
      <c r="E992" s="8" t="s">
        <v>11</v>
      </c>
      <c r="F992" s="8">
        <v>23</v>
      </c>
      <c r="G992" s="8">
        <f>34+23+29</f>
        <v>86</v>
      </c>
      <c r="H992" s="28">
        <v>839.97388439851295</v>
      </c>
      <c r="I992" s="28">
        <v>165.32852973368401</v>
      </c>
      <c r="J992" s="28">
        <v>0</v>
      </c>
    </row>
    <row r="993" spans="1:10" x14ac:dyDescent="0.25">
      <c r="A993" s="8" t="str">
        <f>A992</f>
        <v>EU</v>
      </c>
      <c r="B993" s="8">
        <v>2</v>
      </c>
      <c r="C993" s="8">
        <f>C992</f>
        <v>13.5</v>
      </c>
      <c r="D993" s="8">
        <f>D992</f>
        <v>4</v>
      </c>
      <c r="E993" s="8" t="str">
        <f>E992</f>
        <v>unit</v>
      </c>
      <c r="F993" s="8">
        <f>F992</f>
        <v>23</v>
      </c>
      <c r="G993" s="8">
        <f>G992</f>
        <v>86</v>
      </c>
      <c r="H993" s="28">
        <v>839.97388439851295</v>
      </c>
      <c r="I993" s="28">
        <v>165.32852973368401</v>
      </c>
      <c r="J993" s="28">
        <v>14.739583333000001</v>
      </c>
    </row>
    <row r="994" spans="1:10" x14ac:dyDescent="0.25">
      <c r="A994" s="8" t="str">
        <f t="shared" ref="A994:A996" si="794">A993</f>
        <v>EU</v>
      </c>
      <c r="B994" s="8">
        <v>3</v>
      </c>
      <c r="C994" s="8">
        <f t="shared" ref="C994:G994" si="795">C993</f>
        <v>13.5</v>
      </c>
      <c r="D994" s="8">
        <f t="shared" si="795"/>
        <v>4</v>
      </c>
      <c r="E994" s="8" t="str">
        <f t="shared" si="795"/>
        <v>unit</v>
      </c>
      <c r="F994" s="8">
        <f t="shared" si="795"/>
        <v>23</v>
      </c>
      <c r="G994" s="8">
        <f t="shared" si="795"/>
        <v>86</v>
      </c>
      <c r="H994" s="28">
        <v>839.97388439851295</v>
      </c>
      <c r="I994" s="28">
        <v>165.32852973368401</v>
      </c>
      <c r="J994" s="27">
        <v>25.395833329999999</v>
      </c>
    </row>
    <row r="995" spans="1:10" x14ac:dyDescent="0.25">
      <c r="A995" s="8" t="str">
        <f t="shared" si="794"/>
        <v>EU</v>
      </c>
      <c r="B995" s="19">
        <v>4</v>
      </c>
      <c r="C995" s="8">
        <f t="shared" ref="C995:G995" si="796">C994</f>
        <v>13.5</v>
      </c>
      <c r="D995" s="8">
        <f t="shared" si="796"/>
        <v>4</v>
      </c>
      <c r="E995" s="8" t="str">
        <f t="shared" si="796"/>
        <v>unit</v>
      </c>
      <c r="F995" s="8">
        <f t="shared" si="796"/>
        <v>23</v>
      </c>
      <c r="G995" s="8">
        <f t="shared" si="796"/>
        <v>86</v>
      </c>
      <c r="H995" s="28">
        <v>839.97388439851295</v>
      </c>
      <c r="I995" s="28">
        <v>165.32852973368401</v>
      </c>
      <c r="J995" s="28">
        <v>36.052083332999999</v>
      </c>
    </row>
    <row r="996" spans="1:10" x14ac:dyDescent="0.25">
      <c r="A996" s="8" t="str">
        <f t="shared" si="794"/>
        <v>EU</v>
      </c>
      <c r="B996" s="19">
        <v>5</v>
      </c>
      <c r="C996" s="8">
        <f t="shared" ref="C996" si="797">C995</f>
        <v>13.5</v>
      </c>
      <c r="D996" s="8">
        <v>2</v>
      </c>
      <c r="E996" s="8" t="s">
        <v>10</v>
      </c>
      <c r="F996" s="8">
        <f t="shared" ref="F996:G996" si="798">F995</f>
        <v>23</v>
      </c>
      <c r="G996" s="8">
        <f t="shared" si="798"/>
        <v>86</v>
      </c>
      <c r="H996" s="28">
        <v>839.97388439851295</v>
      </c>
      <c r="I996" s="28">
        <v>165.32852973368401</v>
      </c>
      <c r="J996" s="28">
        <v>46.708333332999999</v>
      </c>
    </row>
    <row r="998" spans="1:10" x14ac:dyDescent="0.25">
      <c r="A998" s="8" t="s">
        <v>180</v>
      </c>
      <c r="B998" s="8">
        <v>1</v>
      </c>
      <c r="C998" s="8">
        <f>27/2</f>
        <v>13.5</v>
      </c>
      <c r="D998" s="8">
        <f>12.5/2</f>
        <v>6.25</v>
      </c>
      <c r="E998" s="8" t="s">
        <v>11</v>
      </c>
      <c r="F998" s="8">
        <v>29</v>
      </c>
      <c r="G998" s="8">
        <f>34+23+29</f>
        <v>86</v>
      </c>
      <c r="H998" s="28">
        <v>840.97816201332205</v>
      </c>
      <c r="I998" s="28">
        <v>165.32852233260499</v>
      </c>
      <c r="J998" s="28">
        <v>0</v>
      </c>
    </row>
    <row r="999" spans="1:10" x14ac:dyDescent="0.25">
      <c r="A999" s="8" t="str">
        <f>A998</f>
        <v>EV</v>
      </c>
      <c r="B999" s="8">
        <v>2</v>
      </c>
      <c r="C999" s="8">
        <f>C998</f>
        <v>13.5</v>
      </c>
      <c r="D999" s="8">
        <f>D998</f>
        <v>6.25</v>
      </c>
      <c r="E999" s="8" t="str">
        <f>E998</f>
        <v>unit</v>
      </c>
      <c r="F999" s="8">
        <f>F998</f>
        <v>29</v>
      </c>
      <c r="G999" s="8">
        <f>G998</f>
        <v>86</v>
      </c>
      <c r="H999" s="28">
        <v>840.97816201332205</v>
      </c>
      <c r="I999" s="28">
        <v>165.32852233260499</v>
      </c>
      <c r="J999" s="28">
        <v>14.739583333000001</v>
      </c>
    </row>
    <row r="1000" spans="1:10" x14ac:dyDescent="0.25">
      <c r="A1000" s="8" t="str">
        <f t="shared" ref="A1000:A1002" si="799">A999</f>
        <v>EV</v>
      </c>
      <c r="B1000" s="8">
        <v>3</v>
      </c>
      <c r="C1000" s="8">
        <f t="shared" ref="C1000:G1000" si="800">C999</f>
        <v>13.5</v>
      </c>
      <c r="D1000" s="8">
        <f t="shared" si="800"/>
        <v>6.25</v>
      </c>
      <c r="E1000" s="8" t="str">
        <f t="shared" si="800"/>
        <v>unit</v>
      </c>
      <c r="F1000" s="8">
        <f t="shared" si="800"/>
        <v>29</v>
      </c>
      <c r="G1000" s="8">
        <f t="shared" si="800"/>
        <v>86</v>
      </c>
      <c r="H1000" s="28">
        <v>840.97816201332205</v>
      </c>
      <c r="I1000" s="28">
        <v>165.32852233260499</v>
      </c>
      <c r="J1000" s="27">
        <v>25.395833329999999</v>
      </c>
    </row>
    <row r="1001" spans="1:10" x14ac:dyDescent="0.25">
      <c r="A1001" s="8" t="str">
        <f t="shared" si="799"/>
        <v>EV</v>
      </c>
      <c r="B1001" s="19">
        <v>4</v>
      </c>
      <c r="C1001" s="8">
        <f t="shared" ref="C1001:G1001" si="801">C1000</f>
        <v>13.5</v>
      </c>
      <c r="D1001" s="8">
        <f t="shared" si="801"/>
        <v>6.25</v>
      </c>
      <c r="E1001" s="8" t="str">
        <f t="shared" si="801"/>
        <v>unit</v>
      </c>
      <c r="F1001" s="8">
        <f t="shared" si="801"/>
        <v>29</v>
      </c>
      <c r="G1001" s="8">
        <f t="shared" si="801"/>
        <v>86</v>
      </c>
      <c r="H1001" s="28">
        <v>840.97816201332205</v>
      </c>
      <c r="I1001" s="28">
        <v>165.32852233260499</v>
      </c>
      <c r="J1001" s="28">
        <v>36.052083332999999</v>
      </c>
    </row>
    <row r="1002" spans="1:10" x14ac:dyDescent="0.25">
      <c r="A1002" s="8" t="str">
        <f t="shared" si="799"/>
        <v>EV</v>
      </c>
      <c r="B1002" s="19">
        <v>5</v>
      </c>
      <c r="C1002" s="8">
        <f t="shared" ref="C1002" si="802">C1001</f>
        <v>13.5</v>
      </c>
      <c r="D1002" s="8">
        <v>15</v>
      </c>
      <c r="E1002" s="8" t="s">
        <v>10</v>
      </c>
      <c r="F1002" s="8">
        <f t="shared" ref="F1002:G1002" si="803">F1001</f>
        <v>29</v>
      </c>
      <c r="G1002" s="8">
        <f t="shared" si="803"/>
        <v>86</v>
      </c>
      <c r="H1002" s="28">
        <v>840.97816201332205</v>
      </c>
      <c r="I1002" s="28">
        <v>165.32852233260499</v>
      </c>
      <c r="J1002" s="28">
        <v>46.708333332999999</v>
      </c>
    </row>
    <row r="1004" spans="1:10" x14ac:dyDescent="0.25">
      <c r="A1004" s="8" t="s">
        <v>181</v>
      </c>
      <c r="B1004" s="8">
        <v>1</v>
      </c>
      <c r="C1004" s="8">
        <f>25/2</f>
        <v>12.5</v>
      </c>
      <c r="D1004" s="8">
        <f>14/2</f>
        <v>7</v>
      </c>
      <c r="E1004" s="8" t="s">
        <v>11</v>
      </c>
      <c r="F1004" s="8">
        <v>29</v>
      </c>
      <c r="G1004" s="8">
        <v>0</v>
      </c>
      <c r="H1004" s="28">
        <v>852.05279291982902</v>
      </c>
      <c r="I1004" s="28">
        <v>140.39514206225601</v>
      </c>
      <c r="J1004" s="28">
        <v>0</v>
      </c>
    </row>
    <row r="1005" spans="1:10" x14ac:dyDescent="0.25">
      <c r="A1005" s="8" t="str">
        <f>A1004</f>
        <v>EW</v>
      </c>
      <c r="B1005" s="8">
        <v>2</v>
      </c>
      <c r="C1005" s="8">
        <f>C1004</f>
        <v>12.5</v>
      </c>
      <c r="D1005" s="8">
        <f>D1004</f>
        <v>7</v>
      </c>
      <c r="E1005" s="8" t="str">
        <f>E1004</f>
        <v>unit</v>
      </c>
      <c r="F1005" s="8">
        <f>F1004</f>
        <v>29</v>
      </c>
      <c r="G1005" s="8">
        <f>G1004</f>
        <v>0</v>
      </c>
      <c r="H1005" s="28">
        <v>852.05279291982902</v>
      </c>
      <c r="I1005" s="28">
        <v>140.39514206225601</v>
      </c>
      <c r="J1005" s="28">
        <v>14.739583333000001</v>
      </c>
    </row>
    <row r="1006" spans="1:10" x14ac:dyDescent="0.25">
      <c r="A1006" s="8" t="str">
        <f t="shared" ref="A1006:A1008" si="804">A1005</f>
        <v>EW</v>
      </c>
      <c r="B1006" s="8">
        <v>3</v>
      </c>
      <c r="C1006" s="8">
        <f t="shared" ref="C1006:G1006" si="805">C1005</f>
        <v>12.5</v>
      </c>
      <c r="D1006" s="8">
        <f t="shared" si="805"/>
        <v>7</v>
      </c>
      <c r="E1006" s="8" t="str">
        <f t="shared" si="805"/>
        <v>unit</v>
      </c>
      <c r="F1006" s="8">
        <f t="shared" si="805"/>
        <v>29</v>
      </c>
      <c r="G1006" s="8">
        <f t="shared" si="805"/>
        <v>0</v>
      </c>
      <c r="H1006" s="28">
        <v>852.05279291982902</v>
      </c>
      <c r="I1006" s="28">
        <v>140.39514206225601</v>
      </c>
      <c r="J1006" s="27">
        <v>25.395833329999999</v>
      </c>
    </row>
    <row r="1007" spans="1:10" x14ac:dyDescent="0.25">
      <c r="A1007" s="8" t="str">
        <f t="shared" si="804"/>
        <v>EW</v>
      </c>
      <c r="B1007" s="19">
        <v>4</v>
      </c>
      <c r="C1007" s="8">
        <f t="shared" ref="C1007:G1007" si="806">C1006</f>
        <v>12.5</v>
      </c>
      <c r="D1007" s="8">
        <f t="shared" si="806"/>
        <v>7</v>
      </c>
      <c r="E1007" s="8" t="str">
        <f t="shared" si="806"/>
        <v>unit</v>
      </c>
      <c r="F1007" s="8">
        <f t="shared" si="806"/>
        <v>29</v>
      </c>
      <c r="G1007" s="8">
        <f t="shared" si="806"/>
        <v>0</v>
      </c>
      <c r="H1007" s="28">
        <v>852.05279291982902</v>
      </c>
      <c r="I1007" s="28">
        <v>140.39514206225601</v>
      </c>
      <c r="J1007" s="28">
        <v>36.052083332999999</v>
      </c>
    </row>
    <row r="1008" spans="1:10" x14ac:dyDescent="0.25">
      <c r="A1008" s="8" t="str">
        <f t="shared" si="804"/>
        <v>EW</v>
      </c>
      <c r="B1008" s="19">
        <v>5</v>
      </c>
      <c r="C1008" s="8">
        <f t="shared" ref="C1008" si="807">C1007</f>
        <v>12.5</v>
      </c>
      <c r="D1008" s="8">
        <v>2</v>
      </c>
      <c r="E1008" s="8" t="s">
        <v>10</v>
      </c>
      <c r="F1008" s="8">
        <f t="shared" ref="F1008:G1008" si="808">F1007</f>
        <v>29</v>
      </c>
      <c r="G1008" s="8">
        <f t="shared" si="808"/>
        <v>0</v>
      </c>
      <c r="H1008" s="28">
        <v>852.05279291982902</v>
      </c>
      <c r="I1008" s="28">
        <v>140.39514206225601</v>
      </c>
      <c r="J1008" s="28">
        <v>46.708333332999999</v>
      </c>
    </row>
    <row r="1010" spans="1:10" x14ac:dyDescent="0.25">
      <c r="A1010" s="8" t="s">
        <v>182</v>
      </c>
      <c r="B1010" s="8">
        <v>1</v>
      </c>
      <c r="C1010" s="8">
        <f>15/2</f>
        <v>7.5</v>
      </c>
      <c r="D1010" s="8">
        <f>9.5/2</f>
        <v>4.75</v>
      </c>
      <c r="E1010" s="8" t="s">
        <v>11</v>
      </c>
      <c r="F1010" s="8">
        <v>29</v>
      </c>
      <c r="G1010" s="8">
        <v>0</v>
      </c>
      <c r="H1010" s="28">
        <v>864.97762998497205</v>
      </c>
      <c r="I1010" s="28">
        <v>194.41758166326599</v>
      </c>
      <c r="J1010" s="28">
        <v>0</v>
      </c>
    </row>
    <row r="1011" spans="1:10" x14ac:dyDescent="0.25">
      <c r="A1011" s="8" t="str">
        <f>A1010</f>
        <v>EX</v>
      </c>
      <c r="B1011" s="8">
        <v>2</v>
      </c>
      <c r="C1011" s="8">
        <f>C1010</f>
        <v>7.5</v>
      </c>
      <c r="D1011" s="8">
        <f>D1010</f>
        <v>4.75</v>
      </c>
      <c r="E1011" s="8" t="str">
        <f>E1010</f>
        <v>unit</v>
      </c>
      <c r="F1011" s="8">
        <f>F1010</f>
        <v>29</v>
      </c>
      <c r="G1011" s="8">
        <f>G1010</f>
        <v>0</v>
      </c>
      <c r="H1011" s="28">
        <v>864.97762998497205</v>
      </c>
      <c r="I1011" s="28">
        <v>194.41758166326599</v>
      </c>
      <c r="J1011" s="28">
        <v>14.739583333000001</v>
      </c>
    </row>
    <row r="1012" spans="1:10" x14ac:dyDescent="0.25">
      <c r="A1012" s="8" t="str">
        <f t="shared" ref="A1012:A1014" si="809">A1011</f>
        <v>EX</v>
      </c>
      <c r="B1012" s="8">
        <v>3</v>
      </c>
      <c r="C1012" s="8">
        <f t="shared" ref="C1012:G1012" si="810">C1011</f>
        <v>7.5</v>
      </c>
      <c r="D1012" s="8">
        <f t="shared" si="810"/>
        <v>4.75</v>
      </c>
      <c r="E1012" s="8" t="str">
        <f t="shared" si="810"/>
        <v>unit</v>
      </c>
      <c r="F1012" s="8">
        <f t="shared" si="810"/>
        <v>29</v>
      </c>
      <c r="G1012" s="8">
        <f t="shared" si="810"/>
        <v>0</v>
      </c>
      <c r="H1012" s="28">
        <v>864.97762998497205</v>
      </c>
      <c r="I1012" s="28">
        <v>194.41758166326599</v>
      </c>
      <c r="J1012" s="27">
        <v>25.395833329999999</v>
      </c>
    </row>
    <row r="1013" spans="1:10" x14ac:dyDescent="0.25">
      <c r="A1013" s="8" t="str">
        <f t="shared" si="809"/>
        <v>EX</v>
      </c>
      <c r="B1013" s="19">
        <v>4</v>
      </c>
      <c r="C1013" s="8">
        <f t="shared" ref="C1013:G1013" si="811">C1012</f>
        <v>7.5</v>
      </c>
      <c r="D1013" s="8">
        <f t="shared" si="811"/>
        <v>4.75</v>
      </c>
      <c r="E1013" s="8" t="str">
        <f t="shared" si="811"/>
        <v>unit</v>
      </c>
      <c r="F1013" s="8">
        <f t="shared" si="811"/>
        <v>29</v>
      </c>
      <c r="G1013" s="8">
        <f t="shared" si="811"/>
        <v>0</v>
      </c>
      <c r="H1013" s="28">
        <v>864.97762998497205</v>
      </c>
      <c r="I1013" s="28">
        <v>194.41758166326599</v>
      </c>
      <c r="J1013" s="28">
        <v>36.052083332999999</v>
      </c>
    </row>
    <row r="1014" spans="1:10" x14ac:dyDescent="0.25">
      <c r="A1014" s="8" t="str">
        <f t="shared" si="809"/>
        <v>EX</v>
      </c>
      <c r="B1014" s="19">
        <v>5</v>
      </c>
      <c r="C1014" s="8">
        <f t="shared" ref="C1014" si="812">C1013</f>
        <v>7.5</v>
      </c>
      <c r="D1014" s="8">
        <v>2</v>
      </c>
      <c r="E1014" s="8" t="s">
        <v>10</v>
      </c>
      <c r="F1014" s="8">
        <f t="shared" ref="F1014:G1014" si="813">F1013</f>
        <v>29</v>
      </c>
      <c r="G1014" s="8">
        <f t="shared" si="813"/>
        <v>0</v>
      </c>
      <c r="H1014" s="28">
        <v>864.97762998497205</v>
      </c>
      <c r="I1014" s="28">
        <v>194.41758166326599</v>
      </c>
      <c r="J1014" s="28">
        <v>46.708333332999999</v>
      </c>
    </row>
    <row r="1016" spans="1:10" x14ac:dyDescent="0.25">
      <c r="A1016" s="8" t="s">
        <v>183</v>
      </c>
      <c r="B1016" s="8">
        <v>1</v>
      </c>
      <c r="C1016" s="8">
        <f>13/2</f>
        <v>6.5</v>
      </c>
      <c r="D1016" s="8">
        <f>10/2</f>
        <v>5</v>
      </c>
      <c r="E1016" s="8" t="s">
        <v>11</v>
      </c>
      <c r="F1016" s="8">
        <v>29</v>
      </c>
      <c r="G1016" s="8">
        <v>0</v>
      </c>
      <c r="H1016" s="28">
        <v>865.97619931800205</v>
      </c>
      <c r="I1016" s="28">
        <v>165.32852233260499</v>
      </c>
      <c r="J1016" s="28">
        <v>0</v>
      </c>
    </row>
    <row r="1017" spans="1:10" x14ac:dyDescent="0.25">
      <c r="A1017" s="8" t="str">
        <f>A1016</f>
        <v>EY</v>
      </c>
      <c r="B1017" s="8">
        <v>2</v>
      </c>
      <c r="C1017" s="8">
        <f>C1016</f>
        <v>6.5</v>
      </c>
      <c r="D1017" s="8">
        <f>D1016</f>
        <v>5</v>
      </c>
      <c r="E1017" s="8" t="str">
        <f>E1016</f>
        <v>unit</v>
      </c>
      <c r="F1017" s="8">
        <f>F1016</f>
        <v>29</v>
      </c>
      <c r="G1017" s="8">
        <f>G1016</f>
        <v>0</v>
      </c>
      <c r="H1017" s="28">
        <v>865.97619931800205</v>
      </c>
      <c r="I1017" s="28">
        <v>165.32852233260499</v>
      </c>
      <c r="J1017" s="28">
        <v>14.739583333000001</v>
      </c>
    </row>
    <row r="1018" spans="1:10" x14ac:dyDescent="0.25">
      <c r="A1018" s="8" t="str">
        <f t="shared" ref="A1018:A1020" si="814">A1017</f>
        <v>EY</v>
      </c>
      <c r="B1018" s="8">
        <v>3</v>
      </c>
      <c r="C1018" s="8">
        <f t="shared" ref="C1018:G1018" si="815">C1017</f>
        <v>6.5</v>
      </c>
      <c r="D1018" s="8">
        <f t="shared" si="815"/>
        <v>5</v>
      </c>
      <c r="E1018" s="8" t="str">
        <f t="shared" si="815"/>
        <v>unit</v>
      </c>
      <c r="F1018" s="8">
        <f t="shared" si="815"/>
        <v>29</v>
      </c>
      <c r="G1018" s="8">
        <f t="shared" si="815"/>
        <v>0</v>
      </c>
      <c r="H1018" s="28">
        <v>865.97619931800205</v>
      </c>
      <c r="I1018" s="28">
        <v>165.32852233260499</v>
      </c>
      <c r="J1018" s="27">
        <v>25.395833329999999</v>
      </c>
    </row>
    <row r="1019" spans="1:10" x14ac:dyDescent="0.25">
      <c r="A1019" s="8" t="str">
        <f t="shared" si="814"/>
        <v>EY</v>
      </c>
      <c r="B1019" s="19">
        <v>4</v>
      </c>
      <c r="C1019" s="8">
        <f t="shared" ref="C1019:G1019" si="816">C1018</f>
        <v>6.5</v>
      </c>
      <c r="D1019" s="8">
        <f t="shared" si="816"/>
        <v>5</v>
      </c>
      <c r="E1019" s="8" t="str">
        <f t="shared" si="816"/>
        <v>unit</v>
      </c>
      <c r="F1019" s="8">
        <f t="shared" si="816"/>
        <v>29</v>
      </c>
      <c r="G1019" s="8">
        <f t="shared" si="816"/>
        <v>0</v>
      </c>
      <c r="H1019" s="28">
        <v>865.97619931800205</v>
      </c>
      <c r="I1019" s="28">
        <v>165.32852233260499</v>
      </c>
      <c r="J1019" s="28">
        <v>36.052083332999999</v>
      </c>
    </row>
    <row r="1020" spans="1:10" x14ac:dyDescent="0.25">
      <c r="A1020" s="8" t="str">
        <f t="shared" si="814"/>
        <v>EY</v>
      </c>
      <c r="B1020" s="19">
        <v>5</v>
      </c>
      <c r="C1020" s="8">
        <f t="shared" ref="C1020" si="817">C1019</f>
        <v>6.5</v>
      </c>
      <c r="D1020" s="8">
        <v>2</v>
      </c>
      <c r="E1020" s="8" t="s">
        <v>10</v>
      </c>
      <c r="F1020" s="8">
        <f t="shared" ref="F1020:G1020" si="818">F1019</f>
        <v>29</v>
      </c>
      <c r="G1020" s="8">
        <f t="shared" si="818"/>
        <v>0</v>
      </c>
      <c r="H1020" s="28">
        <v>865.97619931800205</v>
      </c>
      <c r="I1020" s="28">
        <v>165.32852233260499</v>
      </c>
      <c r="J1020" s="28">
        <v>46.708333332999999</v>
      </c>
    </row>
    <row r="1022" spans="1:10" x14ac:dyDescent="0.25">
      <c r="A1022" s="8" t="s">
        <v>185</v>
      </c>
      <c r="B1022" s="8">
        <v>1</v>
      </c>
      <c r="C1022" s="8">
        <f>13/2</f>
        <v>6.5</v>
      </c>
      <c r="D1022" s="8">
        <f>10/2</f>
        <v>5</v>
      </c>
      <c r="E1022" s="8" t="s">
        <v>11</v>
      </c>
      <c r="F1022" s="8">
        <v>34</v>
      </c>
      <c r="G1022" s="8">
        <v>0</v>
      </c>
      <c r="H1022" s="28">
        <v>877.974829111791</v>
      </c>
      <c r="I1022" s="28">
        <v>158.39506053791499</v>
      </c>
      <c r="J1022" s="28">
        <v>0</v>
      </c>
    </row>
    <row r="1023" spans="1:10" x14ac:dyDescent="0.25">
      <c r="A1023" s="8" t="str">
        <f>A1022</f>
        <v>EZ</v>
      </c>
      <c r="B1023" s="8">
        <v>2</v>
      </c>
      <c r="C1023" s="8">
        <f>C1022</f>
        <v>6.5</v>
      </c>
      <c r="D1023" s="8">
        <f>D1022</f>
        <v>5</v>
      </c>
      <c r="E1023" s="8" t="str">
        <f>E1022</f>
        <v>unit</v>
      </c>
      <c r="F1023" s="8">
        <f>F1022</f>
        <v>34</v>
      </c>
      <c r="G1023" s="8">
        <f>G1022</f>
        <v>0</v>
      </c>
      <c r="H1023" s="28">
        <v>877.974829111791</v>
      </c>
      <c r="I1023" s="28">
        <v>158.39506053791499</v>
      </c>
      <c r="J1023" s="28">
        <v>14.739583333000001</v>
      </c>
    </row>
    <row r="1024" spans="1:10" x14ac:dyDescent="0.25">
      <c r="A1024" s="8" t="str">
        <f t="shared" ref="A1024:A1026" si="819">A1023</f>
        <v>EZ</v>
      </c>
      <c r="B1024" s="8">
        <v>3</v>
      </c>
      <c r="C1024" s="8">
        <f t="shared" ref="C1024:G1024" si="820">C1023</f>
        <v>6.5</v>
      </c>
      <c r="D1024" s="8">
        <f t="shared" si="820"/>
        <v>5</v>
      </c>
      <c r="E1024" s="8" t="str">
        <f t="shared" si="820"/>
        <v>unit</v>
      </c>
      <c r="F1024" s="8">
        <f t="shared" si="820"/>
        <v>34</v>
      </c>
      <c r="G1024" s="8">
        <f t="shared" si="820"/>
        <v>0</v>
      </c>
      <c r="H1024" s="28">
        <v>877.974829111791</v>
      </c>
      <c r="I1024" s="28">
        <v>158.39506053791499</v>
      </c>
      <c r="J1024" s="27">
        <v>25.395833329999999</v>
      </c>
    </row>
    <row r="1025" spans="1:10" x14ac:dyDescent="0.25">
      <c r="A1025" s="8" t="str">
        <f t="shared" si="819"/>
        <v>EZ</v>
      </c>
      <c r="B1025" s="19">
        <v>4</v>
      </c>
      <c r="C1025" s="8">
        <f t="shared" ref="C1025:G1025" si="821">C1024</f>
        <v>6.5</v>
      </c>
      <c r="D1025" s="8">
        <f t="shared" si="821"/>
        <v>5</v>
      </c>
      <c r="E1025" s="8" t="str">
        <f t="shared" si="821"/>
        <v>unit</v>
      </c>
      <c r="F1025" s="8">
        <f t="shared" si="821"/>
        <v>34</v>
      </c>
      <c r="G1025" s="8">
        <f t="shared" si="821"/>
        <v>0</v>
      </c>
      <c r="H1025" s="28">
        <v>877.974829111791</v>
      </c>
      <c r="I1025" s="28">
        <v>158.39506053791499</v>
      </c>
      <c r="J1025" s="28">
        <v>36.052083332999999</v>
      </c>
    </row>
    <row r="1026" spans="1:10" x14ac:dyDescent="0.25">
      <c r="A1026" s="8" t="str">
        <f t="shared" si="819"/>
        <v>EZ</v>
      </c>
      <c r="B1026" s="19">
        <v>5</v>
      </c>
      <c r="C1026" s="8">
        <f t="shared" ref="C1026" si="822">C1025</f>
        <v>6.5</v>
      </c>
      <c r="D1026" s="8">
        <v>2</v>
      </c>
      <c r="E1026" s="8" t="s">
        <v>10</v>
      </c>
      <c r="F1026" s="8">
        <f t="shared" ref="F1026:G1026" si="823">F1025</f>
        <v>34</v>
      </c>
      <c r="G1026" s="8">
        <f t="shared" si="823"/>
        <v>0</v>
      </c>
      <c r="H1026" s="28">
        <v>877.974829111791</v>
      </c>
      <c r="I1026" s="28">
        <v>158.39506053791499</v>
      </c>
      <c r="J1026" s="28">
        <v>46.708333332999999</v>
      </c>
    </row>
    <row r="1028" spans="1:10" x14ac:dyDescent="0.25">
      <c r="A1028" s="8" t="s">
        <v>184</v>
      </c>
      <c r="B1028" s="8">
        <v>1</v>
      </c>
      <c r="C1028" s="8">
        <f>24/2</f>
        <v>12</v>
      </c>
      <c r="D1028" s="8">
        <f>9.25/2</f>
        <v>4.625</v>
      </c>
      <c r="E1028" s="8" t="s">
        <v>11</v>
      </c>
      <c r="F1028" s="8">
        <v>36.5</v>
      </c>
      <c r="G1028" s="8">
        <v>0</v>
      </c>
      <c r="H1028" s="28">
        <v>878.97711510893203</v>
      </c>
      <c r="I1028" s="28">
        <v>160.97809118251999</v>
      </c>
      <c r="J1028" s="28">
        <v>0</v>
      </c>
    </row>
    <row r="1029" spans="1:10" x14ac:dyDescent="0.25">
      <c r="A1029" s="8" t="str">
        <f>A1028</f>
        <v>FA</v>
      </c>
      <c r="B1029" s="8">
        <v>2</v>
      </c>
      <c r="C1029" s="8">
        <f>C1028</f>
        <v>12</v>
      </c>
      <c r="D1029" s="8">
        <f>D1028</f>
        <v>4.625</v>
      </c>
      <c r="E1029" s="8" t="str">
        <f>E1028</f>
        <v>unit</v>
      </c>
      <c r="F1029" s="8">
        <f>F1028</f>
        <v>36.5</v>
      </c>
      <c r="G1029" s="8">
        <f>G1028</f>
        <v>0</v>
      </c>
      <c r="H1029" s="28">
        <v>878.97711510893203</v>
      </c>
      <c r="I1029" s="28">
        <v>160.97809118251999</v>
      </c>
      <c r="J1029" s="28">
        <v>14.739583333000001</v>
      </c>
    </row>
    <row r="1030" spans="1:10" x14ac:dyDescent="0.25">
      <c r="A1030" s="8" t="str">
        <f t="shared" ref="A1030:A1032" si="824">A1029</f>
        <v>FA</v>
      </c>
      <c r="B1030" s="8">
        <v>3</v>
      </c>
      <c r="C1030" s="8">
        <f t="shared" ref="C1030:G1030" si="825">C1029</f>
        <v>12</v>
      </c>
      <c r="D1030" s="8">
        <f t="shared" si="825"/>
        <v>4.625</v>
      </c>
      <c r="E1030" s="8" t="str">
        <f t="shared" si="825"/>
        <v>unit</v>
      </c>
      <c r="F1030" s="8">
        <f t="shared" si="825"/>
        <v>36.5</v>
      </c>
      <c r="G1030" s="8">
        <f t="shared" si="825"/>
        <v>0</v>
      </c>
      <c r="H1030" s="28">
        <v>878.97711510893203</v>
      </c>
      <c r="I1030" s="28">
        <v>160.97809118251999</v>
      </c>
      <c r="J1030" s="27">
        <v>25.395833329999999</v>
      </c>
    </row>
    <row r="1031" spans="1:10" x14ac:dyDescent="0.25">
      <c r="A1031" s="8" t="str">
        <f t="shared" si="824"/>
        <v>FA</v>
      </c>
      <c r="B1031" s="19">
        <v>4</v>
      </c>
      <c r="C1031" s="8">
        <f t="shared" ref="C1031:G1031" si="826">C1030</f>
        <v>12</v>
      </c>
      <c r="D1031" s="8">
        <f t="shared" si="826"/>
        <v>4.625</v>
      </c>
      <c r="E1031" s="8" t="str">
        <f t="shared" si="826"/>
        <v>unit</v>
      </c>
      <c r="F1031" s="8">
        <f t="shared" si="826"/>
        <v>36.5</v>
      </c>
      <c r="G1031" s="8">
        <f t="shared" si="826"/>
        <v>0</v>
      </c>
      <c r="H1031" s="28">
        <v>878.97711510893203</v>
      </c>
      <c r="I1031" s="28">
        <v>160.97809118251999</v>
      </c>
      <c r="J1031" s="28">
        <v>36.052083332999999</v>
      </c>
    </row>
    <row r="1032" spans="1:10" x14ac:dyDescent="0.25">
      <c r="A1032" s="8" t="str">
        <f t="shared" si="824"/>
        <v>FA</v>
      </c>
      <c r="B1032" s="19">
        <v>5</v>
      </c>
      <c r="C1032" s="8">
        <f t="shared" ref="C1032" si="827">C1031</f>
        <v>12</v>
      </c>
      <c r="D1032" s="8">
        <v>15</v>
      </c>
      <c r="E1032" s="8" t="s">
        <v>10</v>
      </c>
      <c r="F1032" s="8">
        <f t="shared" ref="F1032:G1032" si="828">F1031</f>
        <v>36.5</v>
      </c>
      <c r="G1032" s="8">
        <f t="shared" si="828"/>
        <v>0</v>
      </c>
      <c r="H1032" s="28">
        <v>878.97711510893203</v>
      </c>
      <c r="I1032" s="28">
        <v>160.97809118251999</v>
      </c>
      <c r="J1032" s="28">
        <v>46.708333332999999</v>
      </c>
    </row>
    <row r="1034" spans="1:10" x14ac:dyDescent="0.25">
      <c r="A1034" s="8" t="s">
        <v>186</v>
      </c>
      <c r="B1034" s="8">
        <v>1</v>
      </c>
      <c r="C1034" s="8">
        <f>36.5/2</f>
        <v>18.25</v>
      </c>
      <c r="D1034" s="8">
        <f>8.75/2</f>
        <v>4.375</v>
      </c>
      <c r="E1034" s="8" t="s">
        <v>11</v>
      </c>
      <c r="F1034" s="8">
        <v>22.5</v>
      </c>
      <c r="G1034" s="8">
        <f>22.5+10.25</f>
        <v>32.75</v>
      </c>
      <c r="H1034" s="28">
        <v>902.01731530488405</v>
      </c>
      <c r="I1034" s="28">
        <v>187.94884546870901</v>
      </c>
      <c r="J1034" s="28">
        <v>0</v>
      </c>
    </row>
    <row r="1035" spans="1:10" x14ac:dyDescent="0.25">
      <c r="A1035" s="8" t="str">
        <f>A1034</f>
        <v>FB</v>
      </c>
      <c r="B1035" s="8">
        <v>2</v>
      </c>
      <c r="C1035" s="8">
        <f>C1034</f>
        <v>18.25</v>
      </c>
      <c r="D1035" s="8">
        <f>D1034</f>
        <v>4.375</v>
      </c>
      <c r="E1035" s="8" t="str">
        <f>E1034</f>
        <v>unit</v>
      </c>
      <c r="F1035" s="8">
        <f>F1034</f>
        <v>22.5</v>
      </c>
      <c r="G1035" s="8">
        <f>G1034</f>
        <v>32.75</v>
      </c>
      <c r="H1035" s="28">
        <v>902.01731530488405</v>
      </c>
      <c r="I1035" s="28">
        <v>187.94884546870901</v>
      </c>
      <c r="J1035" s="28">
        <v>14.739583333000001</v>
      </c>
    </row>
    <row r="1036" spans="1:10" x14ac:dyDescent="0.25">
      <c r="A1036" s="8" t="str">
        <f t="shared" ref="A1036:A1038" si="829">A1035</f>
        <v>FB</v>
      </c>
      <c r="B1036" s="8">
        <v>3</v>
      </c>
      <c r="C1036" s="8">
        <f t="shared" ref="C1036:G1036" si="830">C1035</f>
        <v>18.25</v>
      </c>
      <c r="D1036" s="8">
        <f t="shared" si="830"/>
        <v>4.375</v>
      </c>
      <c r="E1036" s="8" t="str">
        <f t="shared" si="830"/>
        <v>unit</v>
      </c>
      <c r="F1036" s="8">
        <f t="shared" si="830"/>
        <v>22.5</v>
      </c>
      <c r="G1036" s="8">
        <f t="shared" si="830"/>
        <v>32.75</v>
      </c>
      <c r="H1036" s="28">
        <v>902.01731530488405</v>
      </c>
      <c r="I1036" s="28">
        <v>187.94884546870901</v>
      </c>
      <c r="J1036" s="27">
        <v>25.395833329999999</v>
      </c>
    </row>
    <row r="1037" spans="1:10" x14ac:dyDescent="0.25">
      <c r="A1037" s="8" t="str">
        <f t="shared" si="829"/>
        <v>FB</v>
      </c>
      <c r="B1037" s="19">
        <v>4</v>
      </c>
      <c r="C1037" s="8">
        <f t="shared" ref="C1037:G1037" si="831">C1036</f>
        <v>18.25</v>
      </c>
      <c r="D1037" s="8">
        <f t="shared" si="831"/>
        <v>4.375</v>
      </c>
      <c r="E1037" s="8" t="str">
        <f t="shared" si="831"/>
        <v>unit</v>
      </c>
      <c r="F1037" s="8">
        <f t="shared" si="831"/>
        <v>22.5</v>
      </c>
      <c r="G1037" s="8">
        <f t="shared" si="831"/>
        <v>32.75</v>
      </c>
      <c r="H1037" s="28">
        <v>902.01731530488405</v>
      </c>
      <c r="I1037" s="28">
        <v>187.94884546870901</v>
      </c>
      <c r="J1037" s="28">
        <v>36.052083332999999</v>
      </c>
    </row>
    <row r="1038" spans="1:10" x14ac:dyDescent="0.25">
      <c r="A1038" s="8" t="str">
        <f t="shared" si="829"/>
        <v>FB</v>
      </c>
      <c r="B1038" s="19">
        <v>5</v>
      </c>
      <c r="C1038" s="8">
        <f t="shared" ref="C1038" si="832">C1037</f>
        <v>18.25</v>
      </c>
      <c r="D1038" s="8">
        <v>2</v>
      </c>
      <c r="E1038" s="8" t="s">
        <v>10</v>
      </c>
      <c r="F1038" s="8">
        <f t="shared" ref="F1038:G1038" si="833">F1037</f>
        <v>22.5</v>
      </c>
      <c r="G1038" s="8">
        <f t="shared" si="833"/>
        <v>32.75</v>
      </c>
      <c r="H1038" s="28">
        <v>902.01731530488405</v>
      </c>
      <c r="I1038" s="28">
        <v>187.94884546870901</v>
      </c>
      <c r="J1038" s="28">
        <v>46.708333332999999</v>
      </c>
    </row>
    <row r="1040" spans="1:10" x14ac:dyDescent="0.25">
      <c r="A1040" s="8" t="s">
        <v>187</v>
      </c>
      <c r="B1040" s="8">
        <v>1</v>
      </c>
      <c r="C1040" s="8">
        <f>36.5/2</f>
        <v>18.25</v>
      </c>
      <c r="D1040" s="8">
        <f>12/2</f>
        <v>6</v>
      </c>
      <c r="E1040" s="8" t="s">
        <v>11</v>
      </c>
      <c r="F1040" s="8">
        <v>10.25</v>
      </c>
      <c r="G1040" s="8">
        <f>22.5+10.25</f>
        <v>32.75</v>
      </c>
      <c r="H1040" s="28">
        <v>902.97573266768495</v>
      </c>
      <c r="I1040" s="28">
        <v>174.73969559080101</v>
      </c>
      <c r="J1040" s="28">
        <v>0</v>
      </c>
    </row>
    <row r="1041" spans="1:10" x14ac:dyDescent="0.25">
      <c r="A1041" s="8" t="str">
        <f>A1040</f>
        <v>FC</v>
      </c>
      <c r="B1041" s="8">
        <v>2</v>
      </c>
      <c r="C1041" s="8">
        <f>C1040</f>
        <v>18.25</v>
      </c>
      <c r="D1041" s="8">
        <f>D1040</f>
        <v>6</v>
      </c>
      <c r="E1041" s="8" t="str">
        <f>E1040</f>
        <v>unit</v>
      </c>
      <c r="F1041" s="8">
        <f>F1040</f>
        <v>10.25</v>
      </c>
      <c r="G1041" s="8">
        <f>G1040</f>
        <v>32.75</v>
      </c>
      <c r="H1041" s="28">
        <v>902.97573266768495</v>
      </c>
      <c r="I1041" s="28">
        <v>174.73969559080101</v>
      </c>
      <c r="J1041" s="28">
        <v>14.739583333000001</v>
      </c>
    </row>
    <row r="1042" spans="1:10" x14ac:dyDescent="0.25">
      <c r="A1042" s="8" t="str">
        <f t="shared" ref="A1042:A1044" si="834">A1041</f>
        <v>FC</v>
      </c>
      <c r="B1042" s="8">
        <v>3</v>
      </c>
      <c r="C1042" s="8">
        <f t="shared" ref="C1042:G1042" si="835">C1041</f>
        <v>18.25</v>
      </c>
      <c r="D1042" s="8">
        <f t="shared" si="835"/>
        <v>6</v>
      </c>
      <c r="E1042" s="8" t="str">
        <f t="shared" si="835"/>
        <v>unit</v>
      </c>
      <c r="F1042" s="8">
        <f t="shared" si="835"/>
        <v>10.25</v>
      </c>
      <c r="G1042" s="8">
        <f t="shared" si="835"/>
        <v>32.75</v>
      </c>
      <c r="H1042" s="28">
        <v>902.97573266768495</v>
      </c>
      <c r="I1042" s="28">
        <v>174.73969559080101</v>
      </c>
      <c r="J1042" s="27">
        <v>25.395833329999999</v>
      </c>
    </row>
    <row r="1043" spans="1:10" x14ac:dyDescent="0.25">
      <c r="A1043" s="8" t="str">
        <f t="shared" si="834"/>
        <v>FC</v>
      </c>
      <c r="B1043" s="19">
        <v>4</v>
      </c>
      <c r="C1043" s="8">
        <f t="shared" ref="C1043:G1043" si="836">C1042</f>
        <v>18.25</v>
      </c>
      <c r="D1043" s="8">
        <f t="shared" si="836"/>
        <v>6</v>
      </c>
      <c r="E1043" s="8" t="str">
        <f t="shared" si="836"/>
        <v>unit</v>
      </c>
      <c r="F1043" s="8">
        <f t="shared" si="836"/>
        <v>10.25</v>
      </c>
      <c r="G1043" s="8">
        <f t="shared" si="836"/>
        <v>32.75</v>
      </c>
      <c r="H1043" s="28">
        <v>902.97573266768495</v>
      </c>
      <c r="I1043" s="28">
        <v>174.73969559080101</v>
      </c>
      <c r="J1043" s="28">
        <v>36.052083332999999</v>
      </c>
    </row>
    <row r="1044" spans="1:10" x14ac:dyDescent="0.25">
      <c r="A1044" s="8" t="str">
        <f t="shared" si="834"/>
        <v>FC</v>
      </c>
      <c r="B1044" s="19">
        <v>5</v>
      </c>
      <c r="C1044" s="8">
        <f t="shared" ref="C1044" si="837">C1043</f>
        <v>18.25</v>
      </c>
      <c r="D1044" s="8">
        <v>2</v>
      </c>
      <c r="E1044" s="8" t="s">
        <v>10</v>
      </c>
      <c r="F1044" s="8">
        <f t="shared" ref="F1044:G1044" si="838">F1043</f>
        <v>10.25</v>
      </c>
      <c r="G1044" s="8">
        <f t="shared" si="838"/>
        <v>32.75</v>
      </c>
      <c r="H1044" s="28">
        <v>902.97573266768495</v>
      </c>
      <c r="I1044" s="28">
        <v>174.73969559080101</v>
      </c>
      <c r="J1044" s="28">
        <v>46.708333332999999</v>
      </c>
    </row>
    <row r="1046" spans="1:10" x14ac:dyDescent="0.25">
      <c r="A1046" s="8" t="s">
        <v>188</v>
      </c>
      <c r="B1046" s="8">
        <v>1</v>
      </c>
      <c r="C1046" s="8">
        <f>12.5/2</f>
        <v>6.25</v>
      </c>
      <c r="D1046" s="8">
        <f>11.5/2</f>
        <v>5.75</v>
      </c>
      <c r="E1046" s="8" t="s">
        <v>11</v>
      </c>
      <c r="F1046" s="8">
        <v>18.75</v>
      </c>
      <c r="G1046" s="8">
        <v>0</v>
      </c>
      <c r="H1046" s="28">
        <v>915.02212536357797</v>
      </c>
      <c r="I1046" s="28">
        <v>167.19519017447101</v>
      </c>
      <c r="J1046" s="28">
        <v>0</v>
      </c>
    </row>
    <row r="1047" spans="1:10" x14ac:dyDescent="0.25">
      <c r="A1047" s="8" t="str">
        <f>A1046</f>
        <v>FD</v>
      </c>
      <c r="B1047" s="8">
        <v>2</v>
      </c>
      <c r="C1047" s="8">
        <f>C1046</f>
        <v>6.25</v>
      </c>
      <c r="D1047" s="8">
        <f>D1046</f>
        <v>5.75</v>
      </c>
      <c r="E1047" s="8" t="str">
        <f>E1046</f>
        <v>unit</v>
      </c>
      <c r="F1047" s="8">
        <f>F1046</f>
        <v>18.75</v>
      </c>
      <c r="G1047" s="8">
        <f>G1046</f>
        <v>0</v>
      </c>
      <c r="H1047" s="28">
        <v>915.02212536357797</v>
      </c>
      <c r="I1047" s="28">
        <v>167.19519017447101</v>
      </c>
      <c r="J1047" s="28">
        <v>14.739583333000001</v>
      </c>
    </row>
    <row r="1048" spans="1:10" x14ac:dyDescent="0.25">
      <c r="A1048" s="8" t="str">
        <f t="shared" ref="A1048:A1050" si="839">A1047</f>
        <v>FD</v>
      </c>
      <c r="B1048" s="8">
        <v>3</v>
      </c>
      <c r="C1048" s="8">
        <f t="shared" ref="C1048:G1048" si="840">C1047</f>
        <v>6.25</v>
      </c>
      <c r="D1048" s="8">
        <f t="shared" si="840"/>
        <v>5.75</v>
      </c>
      <c r="E1048" s="8" t="str">
        <f t="shared" si="840"/>
        <v>unit</v>
      </c>
      <c r="F1048" s="8">
        <f t="shared" si="840"/>
        <v>18.75</v>
      </c>
      <c r="G1048" s="8">
        <f t="shared" si="840"/>
        <v>0</v>
      </c>
      <c r="H1048" s="28">
        <v>915.02212536357797</v>
      </c>
      <c r="I1048" s="28">
        <v>167.19519017447101</v>
      </c>
      <c r="J1048" s="27">
        <v>25.395833329999999</v>
      </c>
    </row>
    <row r="1049" spans="1:10" x14ac:dyDescent="0.25">
      <c r="A1049" s="8" t="str">
        <f t="shared" si="839"/>
        <v>FD</v>
      </c>
      <c r="B1049" s="19">
        <v>4</v>
      </c>
      <c r="C1049" s="8">
        <f t="shared" ref="C1049:G1049" si="841">C1048</f>
        <v>6.25</v>
      </c>
      <c r="D1049" s="8">
        <f t="shared" si="841"/>
        <v>5.75</v>
      </c>
      <c r="E1049" s="8" t="str">
        <f t="shared" si="841"/>
        <v>unit</v>
      </c>
      <c r="F1049" s="8">
        <f t="shared" si="841"/>
        <v>18.75</v>
      </c>
      <c r="G1049" s="8">
        <f t="shared" si="841"/>
        <v>0</v>
      </c>
      <c r="H1049" s="28">
        <v>915.02212536357797</v>
      </c>
      <c r="I1049" s="28">
        <v>167.19519017447101</v>
      </c>
      <c r="J1049" s="28">
        <v>36.052083332999999</v>
      </c>
    </row>
    <row r="1050" spans="1:10" x14ac:dyDescent="0.25">
      <c r="A1050" s="8" t="str">
        <f t="shared" si="839"/>
        <v>FD</v>
      </c>
      <c r="B1050" s="19">
        <v>5</v>
      </c>
      <c r="C1050" s="8">
        <f t="shared" ref="C1050" si="842">C1049</f>
        <v>6.25</v>
      </c>
      <c r="D1050" s="8">
        <v>15</v>
      </c>
      <c r="E1050" s="8" t="s">
        <v>10</v>
      </c>
      <c r="F1050" s="8">
        <f t="shared" ref="F1050:G1050" si="843">F1049</f>
        <v>18.75</v>
      </c>
      <c r="G1050" s="8">
        <f t="shared" si="843"/>
        <v>0</v>
      </c>
      <c r="H1050" s="28">
        <v>915.02212536357797</v>
      </c>
      <c r="I1050" s="28">
        <v>167.19519017447101</v>
      </c>
      <c r="J1050" s="28">
        <v>46.708333332999999</v>
      </c>
    </row>
  </sheetData>
  <pageMargins left="0.7" right="0.7" top="0.75" bottom="0.75" header="0.3" footer="0.3"/>
  <pageSetup scale="41" orientation="portrait" r:id="rId1"/>
  <colBreaks count="1" manualBreakCount="1">
    <brk id="22" max="126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D38A7-8787-4345-A818-220C36EEC8AF}">
  <dimension ref="AM1:AM13"/>
  <sheetViews>
    <sheetView tabSelected="1" topLeftCell="A52" workbookViewId="0">
      <selection activeCell="AM1" sqref="AM1:AM1048576"/>
    </sheetView>
  </sheetViews>
  <sheetFormatPr defaultRowHeight="15" x14ac:dyDescent="0.25"/>
  <cols>
    <col min="2" max="2" width="16.42578125" customWidth="1"/>
    <col min="3" max="3" width="12.5703125" customWidth="1"/>
    <col min="4" max="4" width="25.5703125" customWidth="1"/>
    <col min="5" max="5" width="39" customWidth="1"/>
    <col min="6" max="6" width="26.42578125" customWidth="1"/>
    <col min="7" max="7" width="30.28515625" customWidth="1"/>
    <col min="8" max="8" width="18.85546875" customWidth="1"/>
  </cols>
  <sheetData>
    <row r="1" spans="39:39" x14ac:dyDescent="0.25">
      <c r="AM1">
        <v>2</v>
      </c>
    </row>
    <row r="13" spans="39:39" ht="18.75" customHeight="1" x14ac:dyDescent="0.2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input</vt:lpstr>
      <vt:lpstr>KEY</vt:lpstr>
      <vt:lpstr>input!Print_Area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Connor Ivy</dc:creator>
  <cp:lastModifiedBy>Connor Ivy</cp:lastModifiedBy>
  <dcterms:created xsi:type="dcterms:W3CDTF">2022-02-10T15:39:05Z</dcterms:created>
  <dcterms:modified xsi:type="dcterms:W3CDTF">2022-02-19T00:25:22Z</dcterms:modified>
</cp:coreProperties>
</file>