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xr:revisionPtr revIDLastSave="0" documentId="13_ncr:1_{0962167D-93C2-4C6E-B88F-F0DC8ABC1A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cratch" sheetId="3" r:id="rId1"/>
    <sheet name="Documents" sheetId="1" r:id="rId2"/>
    <sheet name="People" sheetId="2" r:id="rId3"/>
    <sheet name="Diary" sheetId="5" r:id="rId4"/>
    <sheet name="Sheet1" sheetId="13" r:id="rId5"/>
    <sheet name="Numero Office" sheetId="7" r:id="rId6"/>
    <sheet name="Process Maps" sheetId="6" r:id="rId7"/>
    <sheet name="SDD" sheetId="10" r:id="rId8"/>
  </sheets>
  <definedNames>
    <definedName name="_xlnm._FilterDatabase" localSheetId="0" hidden="1">Scratch!$J$10:$N$50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7" i="5" l="1"/>
  <c r="C290" i="5" l="1"/>
  <c r="D290" i="5" s="1"/>
  <c r="E290" i="5" s="1"/>
  <c r="C256" i="5"/>
  <c r="D256" i="5" s="1"/>
  <c r="E256" i="5" s="1"/>
  <c r="C221" i="5"/>
  <c r="D221" i="5" s="1"/>
  <c r="E221" i="5" s="1"/>
  <c r="C152" i="5"/>
  <c r="B189" i="5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D187" i="5" l="1"/>
  <c r="E187" i="5" s="1"/>
  <c r="G187" i="5" s="1"/>
  <c r="U164" i="5"/>
  <c r="S163" i="5"/>
  <c r="S164" i="5" s="1"/>
  <c r="R165" i="5"/>
  <c r="C2" i="5" l="1"/>
  <c r="R16" i="3" l="1"/>
  <c r="S11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Q11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P11" i="3"/>
  <c r="R28" i="3"/>
  <c r="R24" i="3"/>
  <c r="R23" i="3"/>
  <c r="R22" i="3"/>
  <c r="R21" i="3"/>
  <c r="R17" i="3"/>
  <c r="R15" i="3"/>
  <c r="P28" i="3"/>
  <c r="P27" i="3"/>
  <c r="P26" i="3"/>
  <c r="P25" i="3"/>
  <c r="P24" i="3"/>
  <c r="P23" i="3"/>
  <c r="P22" i="3"/>
  <c r="P21" i="3"/>
  <c r="P17" i="3"/>
  <c r="P16" i="3"/>
  <c r="P15" i="3"/>
  <c r="P14" i="3"/>
  <c r="P12" i="3"/>
  <c r="D152" i="5"/>
  <c r="E152" i="5" s="1"/>
  <c r="D2" i="5" l="1"/>
  <c r="E2" i="5" s="1"/>
</calcChain>
</file>

<file path=xl/sharedStrings.xml><?xml version="1.0" encoding="utf-8"?>
<sst xmlns="http://schemas.openxmlformats.org/spreadsheetml/2006/main" count="695" uniqueCount="341">
  <si>
    <t>Document Name</t>
  </si>
  <si>
    <t>Document Version</t>
  </si>
  <si>
    <t>Initial Read</t>
  </si>
  <si>
    <t>Test_Plan_Noddle_Disputes_0.5</t>
  </si>
  <si>
    <t>Numero</t>
  </si>
  <si>
    <t>Chris Rogers</t>
  </si>
  <si>
    <t>CC</t>
  </si>
  <si>
    <t>Bryan Shaw</t>
  </si>
  <si>
    <t xml:space="preserve">Test Manager </t>
  </si>
  <si>
    <t>Optimus</t>
  </si>
  <si>
    <t>PM</t>
  </si>
  <si>
    <t>Notes</t>
  </si>
  <si>
    <t>Username</t>
  </si>
  <si>
    <t>JamesC</t>
  </si>
  <si>
    <t>Creds</t>
  </si>
  <si>
    <t>$Uilding1806</t>
  </si>
  <si>
    <t>Password</t>
  </si>
  <si>
    <t>Doman</t>
  </si>
  <si>
    <t>cig</t>
  </si>
  <si>
    <t>BitLocker</t>
  </si>
  <si>
    <t>Test_Strategy_Noddle_Disputes_0.4</t>
  </si>
  <si>
    <t>First Day</t>
  </si>
  <si>
    <t>Nicholas Graham</t>
  </si>
  <si>
    <t>Hein Delport</t>
  </si>
  <si>
    <t>Senior Test</t>
  </si>
  <si>
    <t>Business Alanlyst</t>
  </si>
  <si>
    <t xml:space="preserve">Collect laptop etc.  Met team.  Initial AM meeting with Bryan, Hein and Nick.  </t>
  </si>
  <si>
    <t>Read Numeroi Tets Strategy and started reading Test Plan</t>
  </si>
  <si>
    <t>Lunch on site</t>
  </si>
  <si>
    <t>Follow up PM meeting with same, more in depth overview of the solution and components etc.</t>
  </si>
  <si>
    <t>Went for beer after as everyone playing Pool</t>
  </si>
  <si>
    <t>Finished reading Numero Test Plan</t>
  </si>
  <si>
    <t>Sit with Hein and discuss Test Approach/Scripts</t>
  </si>
  <si>
    <t>Lunch at Pizza Express</t>
  </si>
  <si>
    <t>Optimus numero interactive SDD v0.5 MASTER (002)</t>
  </si>
  <si>
    <t>Started 28/06</t>
  </si>
  <si>
    <t>Finished 21/06</t>
  </si>
  <si>
    <t>Finished 28/06</t>
  </si>
  <si>
    <t>High Level - more of a Test Stratey Document?</t>
  </si>
  <si>
    <t>Go through emails ewtc.</t>
  </si>
  <si>
    <t>10:00 - 12:00 Playback session 4</t>
  </si>
  <si>
    <t>Afternoon MSDN subscription etc.</t>
  </si>
  <si>
    <t>13:00 - Test Team Weekly Meeting</t>
  </si>
  <si>
    <t>08:30 - Arrived (drove from Crewe)</t>
  </si>
  <si>
    <t>15:30 - Leave to get back for Daniel</t>
  </si>
  <si>
    <t>Nagged about MSDN</t>
  </si>
  <si>
    <t>x</t>
  </si>
  <si>
    <t>Me</t>
  </si>
  <si>
    <t>David Bishop</t>
  </si>
  <si>
    <t>Hols</t>
  </si>
  <si>
    <t>IT SUPPORT</t>
  </si>
  <si>
    <t>David Smith</t>
  </si>
  <si>
    <t>Kevin Wing</t>
  </si>
  <si>
    <t>Andrew Simmers</t>
  </si>
  <si>
    <t>Andy Buckrpyd</t>
  </si>
  <si>
    <t>Process Maps</t>
  </si>
  <si>
    <t>https://callcreditgroup.sharepoint.com/coo/etd/GroupOperationsProgramme/Optimus/4.%20Requirements/Finalised%20Requirements/CRM%20Optimus%20Dispute%20Processes.pdf</t>
  </si>
  <si>
    <t>Version Control</t>
  </si>
  <si>
    <t>Dispute Process Overview</t>
  </si>
  <si>
    <t>Dispute triage</t>
  </si>
  <si>
    <t>Address Link (no data under link)</t>
  </si>
  <si>
    <t>Address Link (Data under link)</t>
  </si>
  <si>
    <t>Alias Link</t>
  </si>
  <si>
    <t>Dis-association</t>
  </si>
  <si>
    <t>Public Data 1</t>
  </si>
  <si>
    <t>Public Data 2</t>
  </si>
  <si>
    <t>Search</t>
  </si>
  <si>
    <t>Share</t>
  </si>
  <si>
    <t>MODA</t>
  </si>
  <si>
    <t>Lee Kellet</t>
  </si>
  <si>
    <t>Leeds</t>
  </si>
  <si>
    <t>07:20 - Arrived (drove from home)</t>
  </si>
  <si>
    <t>11:00 - 12:30 - Induction with Ann Brooks and Nuala Sumner</t>
  </si>
  <si>
    <t xml:space="preserve">Spent rest of day doing general doc stuff.  </t>
  </si>
  <si>
    <t>Left 16:00</t>
  </si>
  <si>
    <t>08:05 - Arrived from Crewe, set off at 07:00</t>
  </si>
  <si>
    <t>Go through emails etc.</t>
  </si>
  <si>
    <t>Spent rest of day going through Hein handowver stuff</t>
  </si>
  <si>
    <t>Met Daving Steel - will catch up tomorrow as he's pretty busy</t>
  </si>
  <si>
    <t>Left 16:10</t>
  </si>
  <si>
    <t>Chased Laptop issues with Joe Ediker</t>
  </si>
  <si>
    <t>13:30 send email to IT - Service Desk, to request locla admin and software install</t>
  </si>
  <si>
    <t>07:45 - Arrived from home, set off at 07:00, drops at Debs and Station</t>
  </si>
  <si>
    <t>No response from IT - Service Desk, so spoke to Lee Kellet and forwarded him email so he could try to chase</t>
  </si>
  <si>
    <t>Continue with Process Maps mapping/SSDS Mapping</t>
  </si>
  <si>
    <t xml:space="preserve">Quick skim review of SSDS to see how/if it maps onto </t>
  </si>
  <si>
    <t>Susan Lumley-Smith?</t>
  </si>
  <si>
    <t>Speak to David Seed about Selenium - Ashley Shelton?</t>
  </si>
  <si>
    <t>Did have a chat - also spoke about Open Banking</t>
  </si>
  <si>
    <t>rob marsden</t>
  </si>
  <si>
    <t>richard simpson</t>
  </si>
  <si>
    <t>SDD</t>
  </si>
  <si>
    <t>Page</t>
  </si>
  <si>
    <t>Section</t>
  </si>
  <si>
    <t>1.4.2</t>
  </si>
  <si>
    <t>Dispute Types</t>
  </si>
  <si>
    <t>• Address Links
• Alias Links
• Associate Links
• Public
• Share/MODA
• Search</t>
  </si>
  <si>
    <t>Left 16:15</t>
  </si>
  <si>
    <t>Spoke to Sinclair re timesheets</t>
  </si>
  <si>
    <t>07:50 - Chat with Susan to give her my initial thoughts.  Raised concerns with the Data integration</t>
  </si>
  <si>
    <t>Helped Leonie with Festival trolley etc.</t>
  </si>
  <si>
    <t>09:30 - Carry on with SDD review etc.</t>
  </si>
  <si>
    <t>Chased with Rob Marsden but still not got anywhere</t>
  </si>
  <si>
    <t>10:30 - Had Technology Change Board meeting - Sinclair's fortnightly update meeting</t>
  </si>
  <si>
    <t>15:30 - David  Bishop's Environments meeting with David Steel and Andrew Simmers</t>
  </si>
  <si>
    <t>07:25 - Arrived from home, set off at 06:48, drops at Debs and Station</t>
  </si>
  <si>
    <t>07:25 - Arrived from home, set off at 06:53, drops at Debs</t>
  </si>
  <si>
    <t>Spoke to Leonie at 09:00</t>
  </si>
  <si>
    <t>David Seed</t>
  </si>
  <si>
    <t>WFH</t>
  </si>
  <si>
    <t>08:00 - Logged In</t>
  </si>
  <si>
    <t>Did online learning courses for most of the day</t>
  </si>
  <si>
    <t>Didn't finish the FCA one, will do Monday</t>
  </si>
  <si>
    <t>15:00 - 16:00 - Work station review etc. with Ann Brooks</t>
  </si>
  <si>
    <t>Dropped DJ at Kidzone at 07:30</t>
  </si>
  <si>
    <t>Got to Leeds for 09:10</t>
  </si>
  <si>
    <t>Breakfast and settled etc by 10:20</t>
  </si>
  <si>
    <t>Induciton moved to 12:00, room 11 ground floor</t>
  </si>
  <si>
    <t xml:space="preserve"># days worked : </t>
  </si>
  <si>
    <t>Parked using Parkmobile @ 24319 - Leeds - West Street Car Park</t>
  </si>
  <si>
    <t>Got local access sorted eventually</t>
  </si>
  <si>
    <t>Had chats with Chris and Nick</t>
  </si>
  <si>
    <t>Spend most of day trying to get framework sorted - proxy issues</t>
  </si>
  <si>
    <t>Left at 16:10, Drove home via glossop - stopped for fuel, picked dj up from after school club</t>
  </si>
  <si>
    <t>Got to Stockort for 08:05</t>
  </si>
  <si>
    <t>Carried on getting frameowkr sorted.  Finally cracked it by disabling proxy in settings.xml and then tethering laptop and importing maven project</t>
  </si>
  <si>
    <t xml:space="preserve">Started tiding up project </t>
  </si>
  <si>
    <t>Looked into DB connectivity.  Got IP reserved on Stockport DHCP</t>
  </si>
  <si>
    <t>Raised call to get IP through firewalls between Stockport and Leeds</t>
  </si>
  <si>
    <t>Left at 16:05 to get to Leonie's</t>
  </si>
  <si>
    <t>Got to Stockort for 07:10 - waiting outside till 07:15</t>
  </si>
  <si>
    <t>Got Firewall updates sorted by chasing Andrius Dambrauskas</t>
  </si>
  <si>
    <t>Got Login feature sorted for Noddle, got first Login script woirking</t>
  </si>
  <si>
    <t>Got JDBC working and connecting through firewall to DB Server</t>
  </si>
  <si>
    <t>Continued to tidy framework</t>
  </si>
  <si>
    <t>Talked to Dabid Seed about Data</t>
  </si>
  <si>
    <t>Spoke to Chris Rodgers about Test Data, explained what's required from Ann Marie</t>
  </si>
  <si>
    <t>Chris arranged meeting for Friday</t>
  </si>
  <si>
    <t>Left at 15:50 to meet Leonie at Stockport Train station as going to Noel Gallagher</t>
  </si>
  <si>
    <t>Drove Leonie to Staockport train station to then work from Stockport but trains were cancelled so I had to take her to kids school</t>
  </si>
  <si>
    <t>Worked from hers in morning</t>
  </si>
  <si>
    <t>Had 11am Optimus Daily Call</t>
  </si>
  <si>
    <t>Did some work pulling noddle dispute scenario types out of Test Cases</t>
  </si>
  <si>
    <t>Transfer folders if mapping not working;</t>
  </si>
  <si>
    <t>\\cig.local\Data\Transfer</t>
  </si>
  <si>
    <t>Didn't get loads done in the afternoon</t>
  </si>
  <si>
    <t>Stockport</t>
  </si>
  <si>
    <t>Had 10:00 with Chris to toalk over Test Apporach, scope, IDAM etc.</t>
  </si>
  <si>
    <t>Caight up with Nick and pushed for review of Hein's Test Cases</t>
  </si>
  <si>
    <t>Had call at 15:00 with Nick and walked through the Share test cases.  Saw a few issues</t>
  </si>
  <si>
    <t>Worked from home as had hospital appointment at 11:00</t>
  </si>
  <si>
    <t>Caught up with Bryan Shaw irst thing to say hello via Skype.  Agreed to catch up properly after lunch once he'd caught up with emails etc.</t>
  </si>
  <si>
    <t>13:00 had 30 mins catch up with Bryan to let him know where I am.  Tasks 1) Carry on with automation POC.  2) Review CR's against Test Cases, 3) Review IDAM documentation with a vbiew to formulating Test Approach</t>
  </si>
  <si>
    <t>Did more POC stuff in afternoon</t>
  </si>
  <si>
    <t>Dropped DJ at Breakfast club at 07:30</t>
  </si>
  <si>
    <t>Dropped at Stepping Hill at 08:00</t>
  </si>
  <si>
    <t>Got to work approx 08:15</t>
  </si>
  <si>
    <t>Did more POC stuff</t>
  </si>
  <si>
    <t>Around 11:00 had issues with Noddle access.</t>
  </si>
  <si>
    <t>13:21 Had skype call with Stasys Jurkevicius and concluded noddle devtest was broken</t>
  </si>
  <si>
    <t>He gave me Test Data matrix that I can use in future to create new noddle users with the same name, dob and address etc. so that credit report will return</t>
  </si>
  <si>
    <t>14:00 Start reviewing IDAM document - Didn't do</t>
  </si>
  <si>
    <t>Meeting at Numero about deinveting</t>
  </si>
  <si>
    <t>First into work at 07:30</t>
  </si>
  <si>
    <t>Chat with Susan etc around desk about announcement</t>
  </si>
  <si>
    <t>Quick chat with David Seed in small meeting room</t>
  </si>
  <si>
    <t>Carried on with Noddle rais edispute scenarios</t>
  </si>
  <si>
    <t>Left at 4pm</t>
  </si>
  <si>
    <t>Desk move</t>
  </si>
  <si>
    <t xml:space="preserve">Had weekly meeting </t>
  </si>
  <si>
    <t>sharepoint</t>
  </si>
  <si>
    <t>james.connors@callcreditgroup.com</t>
  </si>
  <si>
    <t>$Uilding1807</t>
  </si>
  <si>
    <t>dbo.AddressLinkSource</t>
  </si>
  <si>
    <t>dbo.PersonAlias</t>
  </si>
  <si>
    <t>dbo.PersonAliasSource</t>
  </si>
  <si>
    <t>dbo.Association</t>
  </si>
  <si>
    <t>dbo.AssociationSource</t>
  </si>
  <si>
    <t>dbo.CCJCase</t>
  </si>
  <si>
    <t>dbo.CCJCasePerson</t>
  </si>
  <si>
    <t>dbo.CCJ</t>
  </si>
  <si>
    <t>dbo.ER</t>
  </si>
  <si>
    <t>dbo.ERSrc</t>
  </si>
  <si>
    <t>dbo.Individual</t>
  </si>
  <si>
    <t>Leonie's after hols</t>
  </si>
  <si>
    <t>AUGUST</t>
  </si>
  <si>
    <t>JULY</t>
  </si>
  <si>
    <t>Carry on with DBFit Bureau/Call Report Data.  10:00 with Amedo guys, Bryan/David Seed to cover hopefully</t>
  </si>
  <si>
    <t>Carried on with DBFit stuff</t>
  </si>
  <si>
    <t>Catch up with Bryan and start Dbfit stuff</t>
  </si>
  <si>
    <t>Carried on with DBFit stuff.  Got Shared Test user sorted for AndrewSimmers</t>
  </si>
  <si>
    <t>Carried on with DBFit stuff. Installed SoapUI to enable me to test what Andy Simmers has confirmed</t>
  </si>
  <si>
    <t>dbo.Locality</t>
  </si>
  <si>
    <t>dbo.Domicile</t>
  </si>
  <si>
    <t>yes</t>
  </si>
  <si>
    <t>dbo.Person</t>
  </si>
  <si>
    <t>dbo.Residence</t>
  </si>
  <si>
    <t>dbo.tblLocality</t>
  </si>
  <si>
    <t>dbo.tblDomicile</t>
  </si>
  <si>
    <t>dbo.tblIndividual</t>
  </si>
  <si>
    <t>dbo.tblPerson</t>
  </si>
  <si>
    <t>dbo.tblResidence</t>
  </si>
  <si>
    <t>Yes</t>
  </si>
  <si>
    <t>Person</t>
  </si>
  <si>
    <t>DBFit Test</t>
  </si>
  <si>
    <t>dbo.AddressLink</t>
  </si>
  <si>
    <t>dbo.tblAddressLink</t>
  </si>
  <si>
    <t>dbo.tblAddressLinkSource</t>
  </si>
  <si>
    <t>Administration Order</t>
  </si>
  <si>
    <t>dbo.InsolvencyOrder</t>
  </si>
  <si>
    <t>dbo.InsolvencyOrderAddress</t>
  </si>
  <si>
    <t>dbo.InsolvencyOrderPerson</t>
  </si>
  <si>
    <t>dbo.tblInsolvencyOrder</t>
  </si>
  <si>
    <t>dbo.tblInsolvencyOrderAddress</t>
  </si>
  <si>
    <t xml:space="preserve"> dbo.tblInsolvencyOrderPerson</t>
  </si>
  <si>
    <t>Alias</t>
  </si>
  <si>
    <t>dbo.tblPersonAliasSource</t>
  </si>
  <si>
    <t>Address</t>
  </si>
  <si>
    <t>Associate</t>
  </si>
  <si>
    <t>dbo.tblAssociation</t>
  </si>
  <si>
    <t>dbo.tblAssociationSource</t>
  </si>
  <si>
    <t>Bankruptcy</t>
  </si>
  <si>
    <t>CCJ</t>
  </si>
  <si>
    <t xml:space="preserve"> dbo.tblCCJCase</t>
  </si>
  <si>
    <t>dbo.tblCCJCasePerson</t>
  </si>
  <si>
    <t>dbo.tblCCJ</t>
  </si>
  <si>
    <t>Debt Arrangement Scheme</t>
  </si>
  <si>
    <t>Debt Relief Order</t>
  </si>
  <si>
    <t>Electoral Roll</t>
  </si>
  <si>
    <t>dbo.tblER</t>
  </si>
  <si>
    <t>no dbo.tblERSr</t>
  </si>
  <si>
    <t>Fast Track Voluntary Arrangement</t>
  </si>
  <si>
    <t>Individual Voluntary Arrangement</t>
  </si>
  <si>
    <t>Sequestration</t>
  </si>
  <si>
    <t>Trust Deed</t>
  </si>
  <si>
    <t>Bureau Table Name</t>
  </si>
  <si>
    <t>Bureau Deleted Column?</t>
  </si>
  <si>
    <t>Call Report Table Name</t>
  </si>
  <si>
    <t>Call Report Deleted Column?</t>
  </si>
  <si>
    <t>BUREAU SQL</t>
  </si>
  <si>
    <t>CALL REPORT SQL</t>
  </si>
  <si>
    <t>BUREAU SQL DELETED</t>
  </si>
  <si>
    <t>CALL REPORT SQL DELETED</t>
  </si>
  <si>
    <t>dbo.tblPersonAlias</t>
  </si>
  <si>
    <t>BEGIN TRANSACTION</t>
  </si>
  <si>
    <t>declare @LoadId varchar(6)</t>
  </si>
  <si>
    <t>declare @LoadId2 varchar(6)</t>
  </si>
  <si>
    <t>set @LoadId = '654321'</t>
  </si>
  <si>
    <t>set @LoadId2 = '654322'</t>
  </si>
  <si>
    <t>New VPN</t>
  </si>
  <si>
    <t>&lt;PIN&gt;&lt;RSA CODE&gt;</t>
  </si>
  <si>
    <t>Windows Domain Password for JamesC</t>
  </si>
  <si>
    <t>More data stuff</t>
  </si>
  <si>
    <t>Hospital</t>
  </si>
  <si>
    <t>claimed</t>
  </si>
  <si>
    <t>booked as 03/08</t>
  </si>
  <si>
    <t>booked as 02/08</t>
  </si>
  <si>
    <t xml:space="preserve">Booked in July's invoice on Sinclair's request - booked as 02/08
</t>
  </si>
  <si>
    <t>Booked in July's invoice on Sinclair's request - booked as 03/08</t>
  </si>
  <si>
    <t>trips</t>
  </si>
  <si>
    <t>miles</t>
  </si>
  <si>
    <t>amount</t>
  </si>
  <si>
    <t>Worked from Leonie's as looked after kids as she needed to go to work for meetings and mum cancelled her usual Thursday on her</t>
  </si>
  <si>
    <t>Meeting AM with Bryan and David Seed ro Test Readiness</t>
  </si>
  <si>
    <t>SEPTEMBER</t>
  </si>
  <si>
    <t>TBC</t>
  </si>
  <si>
    <t>OCTOBER</t>
  </si>
  <si>
    <t>NOVEMBER</t>
  </si>
  <si>
    <t>DECEMBER</t>
  </si>
  <si>
    <t>OptimusTest.User1  </t>
  </si>
  <si>
    <t>OptimusTest.User2  </t>
  </si>
  <si>
    <t>OptimusTest.User3  </t>
  </si>
  <si>
    <t>OptimusTest.User4  </t>
  </si>
  <si>
    <t>OptimusTest.User5  </t>
  </si>
  <si>
    <t>OptimusTest.User6  </t>
  </si>
  <si>
    <t>OptimusTest.User7  </t>
  </si>
  <si>
    <t>OptimusTest.User8  </t>
  </si>
  <si>
    <t>OptimusTest.User9  </t>
  </si>
  <si>
    <t>OptimusTest.User10 </t>
  </si>
  <si>
    <t>OptimusTest.User11 </t>
  </si>
  <si>
    <t>OptimusTest.User12 </t>
  </si>
  <si>
    <t>OptimusTest.User13 </t>
  </si>
  <si>
    <t>Bryan.Shaw@callcreditgroup.com</t>
  </si>
  <si>
    <t>James.Connors@callcreditgroup.com</t>
  </si>
  <si>
    <t>Aleksandra.Voronkova@callcreditgroup.com</t>
  </si>
  <si>
    <t>Vytautas.Ritikis@callcreditgroup.com</t>
  </si>
  <si>
    <t>Raminta.Petraviciute@callcreditgroup.com</t>
  </si>
  <si>
    <t>Neringa.Maciulyte@callcreditgroup.com</t>
  </si>
  <si>
    <t>Vaida.Vidzyte@callcreditgroup.com</t>
  </si>
  <si>
    <t>Gintare.Zilinske@callcreditgroup.com</t>
  </si>
  <si>
    <t>Ausra.Jasiukeviciene@callcreditgroup.com</t>
  </si>
  <si>
    <t>Ugne.Cesnaviciute@callcreditgroup.com</t>
  </si>
  <si>
    <t>Christopher.Harris@callcreditgroup.com</t>
  </si>
  <si>
    <t>James Connors</t>
  </si>
  <si>
    <t>Aleksandra Voronkova</t>
  </si>
  <si>
    <t>Vytautas Ritikis</t>
  </si>
  <si>
    <t>Raminta Petraviciute</t>
  </si>
  <si>
    <t>Neringa Maciulyte</t>
  </si>
  <si>
    <t>Vaida Vidzyte</t>
  </si>
  <si>
    <t>Gintare Zilinske</t>
  </si>
  <si>
    <t>Ausra Jasiukeviciene</t>
  </si>
  <si>
    <t>Ugne Cesnaviciute</t>
  </si>
  <si>
    <t>Christopher Harris</t>
  </si>
  <si>
    <t>Gabriele Ambrazeviciute</t>
  </si>
  <si>
    <t>Created</t>
  </si>
  <si>
    <t>2Gabriele.Ambrazeviciute@callcreditgroup.com</t>
  </si>
  <si>
    <t>2david.seed@callcredit.com</t>
  </si>
  <si>
    <t>September2018</t>
  </si>
  <si>
    <t>Created New</t>
  </si>
  <si>
    <t>Pa$$word123</t>
  </si>
  <si>
    <t>https://pllwindvweb012.cig.local/vouch/login?signin=3ec856ddf275f0dc3eae6ae57bf29cb6</t>
  </si>
  <si>
    <t>Registered?</t>
  </si>
  <si>
    <t>Initial Login (red)?</t>
  </si>
  <si>
    <t>Done</t>
  </si>
  <si>
    <t>Done yesterday</t>
  </si>
  <si>
    <t>https://pllwindvweb012.cig.local/numerointeractive</t>
  </si>
  <si>
    <t>Approved in DB?</t>
  </si>
  <si>
    <t>Logged in Proper?</t>
  </si>
  <si>
    <t>SHARE - The credit limit on the account is incorrect</t>
  </si>
  <si>
    <t>No Error</t>
  </si>
  <si>
    <t>Search - I didn't authorise this search</t>
  </si>
  <si>
    <t>CCJ/Decree - The CCJ/Decree doesn't belong to me</t>
  </si>
  <si>
    <t>Address Link - The address is incorrect</t>
  </si>
  <si>
    <t>Electoral roll - The dates on my Electoral Roll entry are incorrect</t>
  </si>
  <si>
    <t>Moda - The repayment frequency is incorrect</t>
  </si>
  <si>
    <t>Bankruptcy/Sequestration - The Bankruptcy/Sequestration doesn't belong to me</t>
  </si>
  <si>
    <t>Alias Link - I have never been known by this name</t>
  </si>
  <si>
    <t>Complete</t>
  </si>
  <si>
    <t>Still Error</t>
  </si>
  <si>
    <t>OptimusTest.User14</t>
  </si>
  <si>
    <t>Hemadeepitha Elangovan</t>
  </si>
  <si>
    <t>Hemadeepitha.Elangovan@callcreditgroup.com</t>
  </si>
  <si>
    <t>database permission fixed</t>
  </si>
  <si>
    <t>other thing - four people</t>
  </si>
  <si>
    <t>OptimusTest.User15</t>
  </si>
  <si>
    <t>Nicholas.Graham@callcreditgroup.com</t>
  </si>
  <si>
    <t>Non alias or address</t>
  </si>
  <si>
    <t>Stockport Half</t>
  </si>
  <si>
    <t>Leave</t>
  </si>
  <si>
    <t>Stockport?</t>
  </si>
  <si>
    <t>Leeds?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</si>
</sst>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5" formatCode="ddd\ dd/mm/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20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0" fontId="0" fillId="0" borderId="0" xfId="0" quotePrefix="1" applyNumberFormat="1"/>
    <xf numFmtId="0" fontId="0" fillId="0" borderId="1" xfId="0" applyBorder="1"/>
    <xf numFmtId="0" fontId="1" fillId="0" borderId="1" xfId="0" applyFont="1" applyBorder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0" fillId="3" borderId="1" xfId="0" applyFill="1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0" borderId="0" xfId="0" applyAlignment="1">
      <alignment wrapText="1"/>
    </xf>
    <xf numFmtId="17" fontId="0" fillId="0" borderId="0" xfId="0" quotePrefix="1" applyNumberFormat="1"/>
    <xf numFmtId="8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mes.connors@callcreditgroup.com" TargetMode="External"/><Relationship Id="rId1" Type="http://schemas.openxmlformats.org/officeDocument/2006/relationships/hyperlink" Target="file:///\\cig.local\Data\Transf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madeepitha.Elangovan@callcreditgroup.com" TargetMode="External"/><Relationship Id="rId2" Type="http://schemas.openxmlformats.org/officeDocument/2006/relationships/hyperlink" Target="mailto:2david.seed@callcredit.com" TargetMode="External"/><Relationship Id="rId1" Type="http://schemas.openxmlformats.org/officeDocument/2006/relationships/hyperlink" Target="mailto:2Gabriele.Ambrazeviciute@callcreditgroup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icholas.Graham@callcreditgrou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allcreditgroup.sharepoint.com/coo/etd/GroupOperationsProgramme/Optimus/4.%20Requirements/Finalised%20Requirements/CRM%20Optimus%20Dispute%20Process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0"/>
  <sheetViews>
    <sheetView tabSelected="1" workbookViewId="0">
      <selection activeCell="B24" sqref="B24"/>
    </sheetView>
  </sheetViews>
  <sheetFormatPr defaultRowHeight="15" x14ac:dyDescent="0.25"/>
  <cols>
    <col min="10" max="10" width="31.85546875" bestFit="1" customWidth="1"/>
    <col min="11" max="11" width="31.28515625" bestFit="1" customWidth="1"/>
    <col min="12" max="12" width="23.5703125" bestFit="1" customWidth="1"/>
    <col min="13" max="13" width="29.85546875" bestFit="1" customWidth="1"/>
    <col min="14" max="14" width="27.140625" bestFit="1" customWidth="1"/>
    <col min="16" max="16" width="23.140625" customWidth="1"/>
    <col min="17" max="17" width="21.85546875" customWidth="1"/>
    <col min="18" max="18" width="30" customWidth="1"/>
    <col min="19" max="19" width="22.5703125" customWidth="1"/>
  </cols>
  <sheetData>
    <row r="1" spans="2:19" x14ac:dyDescent="0.25">
      <c r="P1" t="s">
        <v>241</v>
      </c>
      <c r="Q1" t="s">
        <v>239</v>
      </c>
      <c r="R1" t="s">
        <v>242</v>
      </c>
      <c r="S1" t="s">
        <v>240</v>
      </c>
    </row>
    <row r="3" spans="2:19" x14ac:dyDescent="0.25">
      <c r="P3" t="s">
        <v>244</v>
      </c>
      <c r="Q3" t="s">
        <v>244</v>
      </c>
      <c r="R3" t="s">
        <v>244</v>
      </c>
      <c r="S3" t="s">
        <v>244</v>
      </c>
    </row>
    <row r="5" spans="2:19" x14ac:dyDescent="0.25">
      <c r="B5" t="s">
        <v>19</v>
      </c>
      <c r="C5">
        <v>13571</v>
      </c>
      <c r="P5" t="s">
        <v>245</v>
      </c>
      <c r="Q5" t="s">
        <v>245</v>
      </c>
      <c r="R5" t="s">
        <v>245</v>
      </c>
      <c r="S5" t="s">
        <v>245</v>
      </c>
    </row>
    <row r="6" spans="2:19" x14ac:dyDescent="0.25">
      <c r="B6" t="s">
        <v>14</v>
      </c>
      <c r="C6" t="s">
        <v>12</v>
      </c>
      <c r="D6" t="s">
        <v>16</v>
      </c>
      <c r="E6" t="s">
        <v>17</v>
      </c>
      <c r="P6" t="s">
        <v>246</v>
      </c>
      <c r="Q6" t="s">
        <v>246</v>
      </c>
      <c r="R6" t="s">
        <v>246</v>
      </c>
      <c r="S6" t="s">
        <v>246</v>
      </c>
    </row>
    <row r="7" spans="2:19" x14ac:dyDescent="0.25">
      <c r="C7" t="s">
        <v>13</v>
      </c>
      <c r="D7" t="s">
        <v>15</v>
      </c>
      <c r="E7" t="s">
        <v>18</v>
      </c>
    </row>
    <row r="8" spans="2:19" x14ac:dyDescent="0.25">
      <c r="P8" t="s">
        <v>247</v>
      </c>
      <c r="Q8" t="s">
        <v>247</v>
      </c>
      <c r="R8" t="s">
        <v>247</v>
      </c>
      <c r="S8" t="s">
        <v>247</v>
      </c>
    </row>
    <row r="9" spans="2:19" x14ac:dyDescent="0.25">
      <c r="P9" t="s">
        <v>248</v>
      </c>
      <c r="Q9" t="s">
        <v>248</v>
      </c>
      <c r="R9" t="s">
        <v>248</v>
      </c>
      <c r="S9" t="s">
        <v>248</v>
      </c>
    </row>
    <row r="10" spans="2:19" x14ac:dyDescent="0.25">
      <c r="B10" t="s">
        <v>143</v>
      </c>
      <c r="J10" s="19" t="s">
        <v>204</v>
      </c>
      <c r="K10" s="19" t="s">
        <v>235</v>
      </c>
      <c r="L10" s="19" t="s">
        <v>236</v>
      </c>
      <c r="M10" s="19" t="s">
        <v>237</v>
      </c>
      <c r="N10" s="19" t="s">
        <v>238</v>
      </c>
    </row>
    <row r="11" spans="2:19" x14ac:dyDescent="0.25">
      <c r="J11" s="8" t="s">
        <v>203</v>
      </c>
      <c r="K11" s="14" t="s">
        <v>192</v>
      </c>
      <c r="L11" s="8" t="s">
        <v>194</v>
      </c>
      <c r="M11" s="14" t="s">
        <v>197</v>
      </c>
      <c r="N11" s="8"/>
      <c r="P11" t="str">
        <f>"UPDATE " &amp;K11&amp; " SET Deleted = 1, ULoadId = @LoadId2 Where ULoadId = @LoadId;"</f>
        <v>UPDATE dbo.Locality SET Deleted = 1, ULoadId = @LoadId2 Where ULoadId = @LoadId;</v>
      </c>
      <c r="Q11" t="str">
        <f>"DELETE FROM " &amp;K11&amp; " WHERE ULoadId = @LoadId;"</f>
        <v>DELETE FROM dbo.Locality WHERE ULoadId = @LoadId;</v>
      </c>
      <c r="S11" t="str">
        <f>"DELETE FROM " &amp;M11&amp; " WHERE ProcessId = @LoadId;"</f>
        <v>DELETE FROM dbo.tblLocality WHERE ProcessId = @LoadId;</v>
      </c>
    </row>
    <row r="12" spans="2:19" x14ac:dyDescent="0.25">
      <c r="C12" s="1" t="s">
        <v>144</v>
      </c>
      <c r="J12" s="8" t="s">
        <v>203</v>
      </c>
      <c r="K12" s="14" t="s">
        <v>193</v>
      </c>
      <c r="L12" s="8" t="s">
        <v>194</v>
      </c>
      <c r="M12" s="14" t="s">
        <v>198</v>
      </c>
      <c r="N12" s="8"/>
      <c r="P12" t="str">
        <f t="shared" ref="P12" si="0">"UPDATE " &amp;K12&amp; " SET Deleted = 1, ULoadId = @LoadId2 Where ULoadId = @LoadId;"</f>
        <v>UPDATE dbo.Domicile SET Deleted = 1, ULoadId = @LoadId2 Where ULoadId = @LoadId;</v>
      </c>
      <c r="Q12" t="str">
        <f t="shared" ref="Q12:Q24" si="1">"DELETE FROM " &amp;K12&amp; " WHERE ULoadId = @LoadId;"</f>
        <v>DELETE FROM dbo.Domicile WHERE ULoadId = @LoadId;</v>
      </c>
      <c r="S12" t="str">
        <f t="shared" ref="S12:S29" si="2">"DELETE FROM " &amp;M12&amp; " WHERE ProcessId = @LoadId;"</f>
        <v>DELETE FROM dbo.tblDomicile WHERE ProcessId = @LoadId;</v>
      </c>
    </row>
    <row r="13" spans="2:19" x14ac:dyDescent="0.25">
      <c r="J13" s="8" t="s">
        <v>203</v>
      </c>
      <c r="K13" s="14" t="s">
        <v>183</v>
      </c>
      <c r="L13" s="8"/>
      <c r="M13" s="8" t="s">
        <v>199</v>
      </c>
      <c r="N13" s="8"/>
      <c r="Q13" t="str">
        <f t="shared" si="1"/>
        <v>DELETE FROM dbo.Individual WHERE ULoadId = @LoadId;</v>
      </c>
      <c r="S13" t="str">
        <f t="shared" si="2"/>
        <v>DELETE FROM dbo.tblIndividual WHERE ProcessId = @LoadId;</v>
      </c>
    </row>
    <row r="14" spans="2:19" x14ac:dyDescent="0.25">
      <c r="J14" s="8" t="s">
        <v>203</v>
      </c>
      <c r="K14" s="14" t="s">
        <v>195</v>
      </c>
      <c r="L14" s="8" t="s">
        <v>194</v>
      </c>
      <c r="M14" s="14" t="s">
        <v>200</v>
      </c>
      <c r="N14" s="8"/>
      <c r="P14" t="str">
        <f t="shared" ref="P14:P17" si="3">"UPDATE " &amp;K14&amp; " SET Deleted = 1, ULoadId = @LoadId2 Where ULoadId = @LoadId;"</f>
        <v>UPDATE dbo.Person SET Deleted = 1, ULoadId = @LoadId2 Where ULoadId = @LoadId;</v>
      </c>
      <c r="Q14" t="str">
        <f t="shared" si="1"/>
        <v>DELETE FROM dbo.Person WHERE ULoadId = @LoadId;</v>
      </c>
      <c r="S14" t="str">
        <f t="shared" si="2"/>
        <v>DELETE FROM dbo.tblPerson WHERE ProcessId = @LoadId;</v>
      </c>
    </row>
    <row r="15" spans="2:19" ht="15.75" customHeight="1" x14ac:dyDescent="0.25">
      <c r="B15" t="s">
        <v>170</v>
      </c>
      <c r="J15" s="8" t="s">
        <v>203</v>
      </c>
      <c r="K15" s="14" t="s">
        <v>196</v>
      </c>
      <c r="L15" s="8" t="s">
        <v>194</v>
      </c>
      <c r="M15" s="14" t="s">
        <v>201</v>
      </c>
      <c r="N15" s="8" t="s">
        <v>202</v>
      </c>
      <c r="P15" t="str">
        <f t="shared" si="3"/>
        <v>UPDATE dbo.Residence SET Deleted = 1, ULoadId = @LoadId2 Where ULoadId = @LoadId;</v>
      </c>
      <c r="Q15" t="str">
        <f t="shared" si="1"/>
        <v>DELETE FROM dbo.Residence WHERE ULoadId = @LoadId;</v>
      </c>
      <c r="R15" t="str">
        <f>"UPDATE " &amp;M15&amp; " SET Deleted = 1 Where ProcessId = @LoadId;"</f>
        <v>UPDATE dbo.tblResidence SET Deleted = 1 Where ProcessId = @LoadId;</v>
      </c>
      <c r="S15" t="str">
        <f t="shared" si="2"/>
        <v>DELETE FROM dbo.tblResidence WHERE ProcessId = @LoadId;</v>
      </c>
    </row>
    <row r="16" spans="2:19" x14ac:dyDescent="0.25">
      <c r="B16" s="1" t="s">
        <v>171</v>
      </c>
      <c r="C16" t="s">
        <v>172</v>
      </c>
      <c r="J16" s="8" t="s">
        <v>217</v>
      </c>
      <c r="K16" s="13" t="s">
        <v>205</v>
      </c>
      <c r="L16" s="8" t="s">
        <v>194</v>
      </c>
      <c r="M16" s="13" t="s">
        <v>206</v>
      </c>
      <c r="N16" s="8" t="s">
        <v>202</v>
      </c>
      <c r="P16" t="str">
        <f t="shared" si="3"/>
        <v>UPDATE dbo.AddressLink SET Deleted = 1, ULoadId = @LoadId2 Where ULoadId = @LoadId;</v>
      </c>
      <c r="Q16" t="str">
        <f t="shared" si="1"/>
        <v>DELETE FROM dbo.AddressLink WHERE ULoadId = @LoadId;</v>
      </c>
      <c r="R16" t="str">
        <f>"UPDATE " &amp;M16&amp; " SET Deleted = 1 Where ProcessId = @LoadId;"</f>
        <v>UPDATE dbo.tblAddressLink SET Deleted = 1 Where ProcessId = @LoadId;</v>
      </c>
      <c r="S16" t="str">
        <f t="shared" si="2"/>
        <v>DELETE FROM dbo.tblAddressLink WHERE ProcessId = @LoadId;</v>
      </c>
    </row>
    <row r="17" spans="2:19" x14ac:dyDescent="0.25">
      <c r="J17" s="17" t="s">
        <v>217</v>
      </c>
      <c r="K17" s="8" t="s">
        <v>173</v>
      </c>
      <c r="L17" s="8" t="s">
        <v>194</v>
      </c>
      <c r="M17" s="8" t="s">
        <v>207</v>
      </c>
      <c r="N17" s="8" t="s">
        <v>202</v>
      </c>
      <c r="P17" t="str">
        <f t="shared" si="3"/>
        <v>UPDATE dbo.AddressLinkSource SET Deleted = 1, ULoadId = @LoadId2 Where ULoadId = @LoadId;</v>
      </c>
      <c r="Q17" t="str">
        <f t="shared" si="1"/>
        <v>DELETE FROM dbo.AddressLinkSource WHERE ULoadId = @LoadId;</v>
      </c>
      <c r="R17" t="str">
        <f>"UPDATE " &amp;M17&amp; " SET Deleted = 1 Where ProcessId = @LoadId;"</f>
        <v>UPDATE dbo.tblAddressLinkSource SET Deleted = 1 Where ProcessId = @LoadId;</v>
      </c>
      <c r="S17" t="str">
        <f t="shared" si="2"/>
        <v>DELETE FROM dbo.tblAddressLinkSource WHERE ProcessId = @LoadId;</v>
      </c>
    </row>
    <row r="18" spans="2:19" x14ac:dyDescent="0.25">
      <c r="J18" s="17" t="s">
        <v>208</v>
      </c>
      <c r="K18" s="15" t="s">
        <v>209</v>
      </c>
      <c r="L18" s="15"/>
      <c r="M18" s="15" t="s">
        <v>212</v>
      </c>
      <c r="N18" s="15"/>
      <c r="Q18" t="str">
        <f t="shared" si="1"/>
        <v>DELETE FROM dbo.InsolvencyOrder WHERE ULoadId = @LoadId;</v>
      </c>
      <c r="S18" t="str">
        <f t="shared" si="2"/>
        <v>DELETE FROM dbo.tblInsolvencyOrder WHERE ProcessId = @LoadId;</v>
      </c>
    </row>
    <row r="19" spans="2:19" x14ac:dyDescent="0.25">
      <c r="B19" t="s">
        <v>249</v>
      </c>
      <c r="J19" s="17" t="s">
        <v>208</v>
      </c>
      <c r="K19" s="15" t="s">
        <v>210</v>
      </c>
      <c r="L19" s="15"/>
      <c r="M19" s="15" t="s">
        <v>213</v>
      </c>
      <c r="N19" s="15"/>
      <c r="Q19" t="str">
        <f t="shared" si="1"/>
        <v>DELETE FROM dbo.InsolvencyOrderAddress WHERE ULoadId = @LoadId;</v>
      </c>
      <c r="S19" t="str">
        <f t="shared" si="2"/>
        <v>DELETE FROM dbo.tblInsolvencyOrderAddress WHERE ProcessId = @LoadId;</v>
      </c>
    </row>
    <row r="20" spans="2:19" x14ac:dyDescent="0.25">
      <c r="J20" s="17" t="s">
        <v>208</v>
      </c>
      <c r="K20" s="16" t="s">
        <v>211</v>
      </c>
      <c r="L20" s="15"/>
      <c r="M20" s="15" t="s">
        <v>214</v>
      </c>
      <c r="N20" s="15"/>
      <c r="Q20" t="str">
        <f t="shared" si="1"/>
        <v>DELETE FROM dbo.InsolvencyOrderPerson WHERE ULoadId = @LoadId;</v>
      </c>
      <c r="S20" t="str">
        <f t="shared" si="2"/>
        <v>DELETE FROM  dbo.tblInsolvencyOrderPerson WHERE ProcessId = @LoadId;</v>
      </c>
    </row>
    <row r="21" spans="2:19" x14ac:dyDescent="0.25">
      <c r="B21" t="s">
        <v>13</v>
      </c>
      <c r="J21" s="8" t="s">
        <v>215</v>
      </c>
      <c r="K21" s="8" t="s">
        <v>174</v>
      </c>
      <c r="L21" s="8" t="s">
        <v>202</v>
      </c>
      <c r="M21" s="8" t="s">
        <v>243</v>
      </c>
      <c r="N21" s="8" t="s">
        <v>202</v>
      </c>
      <c r="P21" t="str">
        <f t="shared" ref="P21:P24" si="4">"UPDATE " &amp;K21&amp; " SET Deleted = 1, ULoadId = @LoadId2 Where ULoadId = @LoadId;"</f>
        <v>UPDATE dbo.PersonAlias SET Deleted = 1, ULoadId = @LoadId2 Where ULoadId = @LoadId;</v>
      </c>
      <c r="Q21" t="str">
        <f t="shared" si="1"/>
        <v>DELETE FROM dbo.PersonAlias WHERE ULoadId = @LoadId;</v>
      </c>
      <c r="R21" t="str">
        <f t="shared" ref="R21:R24" si="5">"UPDATE " &amp;M21&amp; " SET Deleted = 1 Where ProcessId = @LoadId;"</f>
        <v>UPDATE dbo.tblPersonAlias SET Deleted = 1 Where ProcessId = @LoadId;</v>
      </c>
      <c r="S21" t="str">
        <f t="shared" si="2"/>
        <v>DELETE FROM dbo.tblPersonAlias WHERE ProcessId = @LoadId;</v>
      </c>
    </row>
    <row r="22" spans="2:19" x14ac:dyDescent="0.25">
      <c r="B22" t="s">
        <v>250</v>
      </c>
      <c r="J22" s="8" t="s">
        <v>215</v>
      </c>
      <c r="K22" s="8" t="s">
        <v>175</v>
      </c>
      <c r="L22" s="8" t="s">
        <v>202</v>
      </c>
      <c r="M22" s="13" t="s">
        <v>216</v>
      </c>
      <c r="N22" s="8" t="s">
        <v>202</v>
      </c>
      <c r="P22" t="str">
        <f t="shared" si="4"/>
        <v>UPDATE dbo.PersonAliasSource SET Deleted = 1, ULoadId = @LoadId2 Where ULoadId = @LoadId;</v>
      </c>
      <c r="Q22" t="str">
        <f t="shared" si="1"/>
        <v>DELETE FROM dbo.PersonAliasSource WHERE ULoadId = @LoadId;</v>
      </c>
      <c r="R22" t="str">
        <f t="shared" si="5"/>
        <v>UPDATE dbo.tblPersonAliasSource SET Deleted = 1 Where ProcessId = @LoadId;</v>
      </c>
      <c r="S22" t="str">
        <f t="shared" si="2"/>
        <v>DELETE FROM dbo.tblPersonAliasSource WHERE ProcessId = @LoadId;</v>
      </c>
    </row>
    <row r="23" spans="2:19" x14ac:dyDescent="0.25">
      <c r="B23" t="s">
        <v>251</v>
      </c>
      <c r="J23" s="8" t="s">
        <v>218</v>
      </c>
      <c r="K23" s="8" t="s">
        <v>176</v>
      </c>
      <c r="L23" s="8" t="s">
        <v>202</v>
      </c>
      <c r="M23" s="8" t="s">
        <v>219</v>
      </c>
      <c r="N23" s="8" t="s">
        <v>202</v>
      </c>
      <c r="P23" t="str">
        <f t="shared" si="4"/>
        <v>UPDATE dbo.Association SET Deleted = 1, ULoadId = @LoadId2 Where ULoadId = @LoadId;</v>
      </c>
      <c r="Q23" t="str">
        <f t="shared" si="1"/>
        <v>DELETE FROM dbo.Association WHERE ULoadId = @LoadId;</v>
      </c>
      <c r="R23" t="str">
        <f t="shared" si="5"/>
        <v>UPDATE dbo.tblAssociation SET Deleted = 1 Where ProcessId = @LoadId;</v>
      </c>
      <c r="S23" t="str">
        <f t="shared" si="2"/>
        <v>DELETE FROM dbo.tblAssociation WHERE ProcessId = @LoadId;</v>
      </c>
    </row>
    <row r="24" spans="2:19" x14ac:dyDescent="0.25">
      <c r="J24" s="8" t="s">
        <v>218</v>
      </c>
      <c r="K24" s="8" t="s">
        <v>177</v>
      </c>
      <c r="L24" s="8" t="s">
        <v>202</v>
      </c>
      <c r="M24" s="8" t="s">
        <v>220</v>
      </c>
      <c r="N24" s="8" t="s">
        <v>202</v>
      </c>
      <c r="P24" t="str">
        <f t="shared" si="4"/>
        <v>UPDATE dbo.AssociationSource SET Deleted = 1, ULoadId = @LoadId2 Where ULoadId = @LoadId;</v>
      </c>
      <c r="Q24" t="str">
        <f t="shared" si="1"/>
        <v>DELETE FROM dbo.AssociationSource WHERE ULoadId = @LoadId;</v>
      </c>
      <c r="R24" t="str">
        <f t="shared" si="5"/>
        <v>UPDATE dbo.tblAssociationSource SET Deleted = 1 Where ProcessId = @LoadId;</v>
      </c>
      <c r="S24" t="str">
        <f t="shared" si="2"/>
        <v>DELETE FROM dbo.tblAssociationSource WHERE ProcessId = @LoadId;</v>
      </c>
    </row>
    <row r="25" spans="2:19" x14ac:dyDescent="0.25">
      <c r="J25" s="8" t="s">
        <v>222</v>
      </c>
      <c r="K25" s="8" t="s">
        <v>178</v>
      </c>
      <c r="L25" s="8" t="s">
        <v>202</v>
      </c>
      <c r="M25" s="8" t="s">
        <v>223</v>
      </c>
      <c r="N25" s="8"/>
      <c r="P25" t="str">
        <f t="shared" ref="P25:P27" si="6">"UPDATE " &amp;K25&amp; " SET Deleted = 1, ULoadId = @LoadId2 Where ULoadId = @LoadId;"</f>
        <v>UPDATE dbo.CCJCase SET Deleted = 1, ULoadId = @LoadId2 Where ULoadId = @LoadId;</v>
      </c>
      <c r="Q25" t="str">
        <f t="shared" ref="Q25:Q27" si="7">"DELETE FROM " &amp;K25&amp; " WHERE ULoadId = @LoadId;"</f>
        <v>DELETE FROM dbo.CCJCase WHERE ULoadId = @LoadId;</v>
      </c>
      <c r="S25" t="str">
        <f t="shared" si="2"/>
        <v>DELETE FROM  dbo.tblCCJCase WHERE ProcessId = @LoadId;</v>
      </c>
    </row>
    <row r="26" spans="2:19" x14ac:dyDescent="0.25">
      <c r="J26" s="8" t="s">
        <v>222</v>
      </c>
      <c r="K26" s="8" t="s">
        <v>179</v>
      </c>
      <c r="L26" s="8" t="s">
        <v>202</v>
      </c>
      <c r="M26" s="8" t="s">
        <v>224</v>
      </c>
      <c r="N26" s="8"/>
      <c r="P26" t="str">
        <f t="shared" si="6"/>
        <v>UPDATE dbo.CCJCasePerson SET Deleted = 1, ULoadId = @LoadId2 Where ULoadId = @LoadId;</v>
      </c>
      <c r="Q26" t="str">
        <f t="shared" si="7"/>
        <v>DELETE FROM dbo.CCJCasePerson WHERE ULoadId = @LoadId;</v>
      </c>
      <c r="S26" t="str">
        <f t="shared" si="2"/>
        <v>DELETE FROM dbo.tblCCJCasePerson WHERE ProcessId = @LoadId;</v>
      </c>
    </row>
    <row r="27" spans="2:19" x14ac:dyDescent="0.25">
      <c r="J27" s="8" t="s">
        <v>222</v>
      </c>
      <c r="K27" s="8" t="s">
        <v>180</v>
      </c>
      <c r="L27" s="8" t="s">
        <v>202</v>
      </c>
      <c r="M27" s="13" t="s">
        <v>225</v>
      </c>
      <c r="N27" s="8"/>
      <c r="P27" t="str">
        <f t="shared" si="6"/>
        <v>UPDATE dbo.CCJ SET Deleted = 1, ULoadId = @LoadId2 Where ULoadId = @LoadId;</v>
      </c>
      <c r="Q27" t="str">
        <f t="shared" si="7"/>
        <v>DELETE FROM dbo.CCJ WHERE ULoadId = @LoadId;</v>
      </c>
      <c r="S27" t="str">
        <f t="shared" si="2"/>
        <v>DELETE FROM dbo.tblCCJ WHERE ProcessId = @LoadId;</v>
      </c>
    </row>
    <row r="28" spans="2:19" x14ac:dyDescent="0.25">
      <c r="J28" s="8" t="s">
        <v>228</v>
      </c>
      <c r="K28" s="8" t="s">
        <v>181</v>
      </c>
      <c r="L28" s="8" t="s">
        <v>202</v>
      </c>
      <c r="M28" s="13" t="s">
        <v>229</v>
      </c>
      <c r="N28" s="8" t="s">
        <v>202</v>
      </c>
      <c r="P28" t="str">
        <f>"UPDATE " &amp;K28&amp; " SET Deleted = 1, ULoadId = @LoadId2 Where ULoadId = @LoadId;"</f>
        <v>UPDATE dbo.ER SET Deleted = 1, ULoadId = @LoadId2 Where ULoadId = @LoadId;</v>
      </c>
      <c r="Q28" t="str">
        <f t="shared" ref="Q28:Q29" si="8">"DELETE FROM " &amp;K28&amp; " WHERE ULoadId = @LoadId;"</f>
        <v>DELETE FROM dbo.ER WHERE ULoadId = @LoadId;</v>
      </c>
      <c r="R28" t="str">
        <f>"UPDATE " &amp;M28&amp; " SET Deleted = 1 Where ProcessId = @LoadId;"</f>
        <v>UPDATE dbo.tblER SET Deleted = 1 Where ProcessId = @LoadId;</v>
      </c>
      <c r="S28" t="str">
        <f t="shared" si="2"/>
        <v>DELETE FROM dbo.tblER WHERE ProcessId = @LoadId;</v>
      </c>
    </row>
    <row r="29" spans="2:19" x14ac:dyDescent="0.25">
      <c r="J29" s="8" t="s">
        <v>228</v>
      </c>
      <c r="K29" s="8" t="s">
        <v>182</v>
      </c>
      <c r="L29" s="8"/>
      <c r="M29" s="9" t="s">
        <v>230</v>
      </c>
      <c r="N29" s="8"/>
      <c r="Q29" t="str">
        <f t="shared" si="8"/>
        <v>DELETE FROM dbo.ERSrc WHERE ULoadId = @LoadId;</v>
      </c>
      <c r="S29" t="str">
        <f t="shared" si="2"/>
        <v>DELETE FROM no dbo.tblERSr WHERE ProcessId = @LoadId;</v>
      </c>
    </row>
    <row r="30" spans="2:19" x14ac:dyDescent="0.25">
      <c r="J30" s="8" t="s">
        <v>221</v>
      </c>
      <c r="K30" s="15" t="s">
        <v>209</v>
      </c>
      <c r="L30" s="15"/>
      <c r="M30" s="15" t="s">
        <v>212</v>
      </c>
      <c r="N30" s="15"/>
    </row>
    <row r="31" spans="2:19" x14ac:dyDescent="0.25">
      <c r="J31" s="8" t="s">
        <v>221</v>
      </c>
      <c r="K31" s="15" t="s">
        <v>210</v>
      </c>
      <c r="L31" s="15"/>
      <c r="M31" s="15" t="s">
        <v>213</v>
      </c>
      <c r="N31" s="15"/>
    </row>
    <row r="32" spans="2:19" x14ac:dyDescent="0.25">
      <c r="J32" s="8" t="s">
        <v>221</v>
      </c>
      <c r="K32" s="16" t="s">
        <v>211</v>
      </c>
      <c r="L32" s="15"/>
      <c r="M32" s="15" t="s">
        <v>214</v>
      </c>
      <c r="N32" s="15"/>
    </row>
    <row r="33" spans="10:14" x14ac:dyDescent="0.25">
      <c r="J33" s="8" t="s">
        <v>226</v>
      </c>
      <c r="K33" s="15" t="s">
        <v>209</v>
      </c>
      <c r="L33" s="15"/>
      <c r="M33" s="15" t="s">
        <v>212</v>
      </c>
      <c r="N33" s="15"/>
    </row>
    <row r="34" spans="10:14" x14ac:dyDescent="0.25">
      <c r="J34" s="8" t="s">
        <v>226</v>
      </c>
      <c r="K34" s="15" t="s">
        <v>210</v>
      </c>
      <c r="L34" s="15"/>
      <c r="M34" s="15" t="s">
        <v>213</v>
      </c>
      <c r="N34" s="15"/>
    </row>
    <row r="35" spans="10:14" x14ac:dyDescent="0.25">
      <c r="J35" s="8" t="s">
        <v>226</v>
      </c>
      <c r="K35" s="16" t="s">
        <v>211</v>
      </c>
      <c r="L35" s="15"/>
      <c r="M35" s="15" t="s">
        <v>214</v>
      </c>
      <c r="N35" s="15"/>
    </row>
    <row r="36" spans="10:14" x14ac:dyDescent="0.25">
      <c r="J36" s="8" t="s">
        <v>227</v>
      </c>
      <c r="K36" s="15" t="s">
        <v>209</v>
      </c>
      <c r="L36" s="15"/>
      <c r="M36" s="15" t="s">
        <v>212</v>
      </c>
      <c r="N36" s="15"/>
    </row>
    <row r="37" spans="10:14" x14ac:dyDescent="0.25">
      <c r="J37" s="8" t="s">
        <v>227</v>
      </c>
      <c r="K37" s="15" t="s">
        <v>210</v>
      </c>
      <c r="L37" s="15"/>
      <c r="M37" s="15" t="s">
        <v>213</v>
      </c>
      <c r="N37" s="15"/>
    </row>
    <row r="38" spans="10:14" x14ac:dyDescent="0.25">
      <c r="J38" s="8" t="s">
        <v>227</v>
      </c>
      <c r="K38" s="16" t="s">
        <v>211</v>
      </c>
      <c r="L38" s="15"/>
      <c r="M38" s="15" t="s">
        <v>214</v>
      </c>
      <c r="N38" s="15"/>
    </row>
    <row r="39" spans="10:14" x14ac:dyDescent="0.25">
      <c r="J39" s="8" t="s">
        <v>231</v>
      </c>
      <c r="K39" s="15" t="s">
        <v>209</v>
      </c>
      <c r="L39" s="15"/>
      <c r="M39" s="15" t="s">
        <v>212</v>
      </c>
      <c r="N39" s="15"/>
    </row>
    <row r="40" spans="10:14" x14ac:dyDescent="0.25">
      <c r="J40" s="8" t="s">
        <v>231</v>
      </c>
      <c r="K40" s="15" t="s">
        <v>210</v>
      </c>
      <c r="L40" s="15"/>
      <c r="M40" s="15" t="s">
        <v>213</v>
      </c>
      <c r="N40" s="15"/>
    </row>
    <row r="41" spans="10:14" x14ac:dyDescent="0.25">
      <c r="J41" s="8" t="s">
        <v>231</v>
      </c>
      <c r="K41" s="16" t="s">
        <v>211</v>
      </c>
      <c r="L41" s="15"/>
      <c r="M41" s="15" t="s">
        <v>214</v>
      </c>
      <c r="N41" s="15"/>
    </row>
    <row r="42" spans="10:14" x14ac:dyDescent="0.25">
      <c r="J42" s="8" t="s">
        <v>232</v>
      </c>
      <c r="K42" s="15" t="s">
        <v>209</v>
      </c>
      <c r="L42" s="15"/>
      <c r="M42" s="15" t="s">
        <v>212</v>
      </c>
      <c r="N42" s="15"/>
    </row>
    <row r="43" spans="10:14" x14ac:dyDescent="0.25">
      <c r="J43" s="8" t="s">
        <v>232</v>
      </c>
      <c r="K43" s="15" t="s">
        <v>210</v>
      </c>
      <c r="L43" s="15"/>
      <c r="M43" s="15" t="s">
        <v>213</v>
      </c>
      <c r="N43" s="15"/>
    </row>
    <row r="44" spans="10:14" x14ac:dyDescent="0.25">
      <c r="J44" s="8" t="s">
        <v>232</v>
      </c>
      <c r="K44" s="16" t="s">
        <v>211</v>
      </c>
      <c r="L44" s="15"/>
      <c r="M44" s="15" t="s">
        <v>214</v>
      </c>
      <c r="N44" s="15"/>
    </row>
    <row r="45" spans="10:14" x14ac:dyDescent="0.25">
      <c r="J45" s="8" t="s">
        <v>233</v>
      </c>
      <c r="K45" s="15" t="s">
        <v>209</v>
      </c>
      <c r="L45" s="15"/>
      <c r="M45" s="15" t="s">
        <v>212</v>
      </c>
      <c r="N45" s="15"/>
    </row>
    <row r="46" spans="10:14" x14ac:dyDescent="0.25">
      <c r="J46" s="8" t="s">
        <v>233</v>
      </c>
      <c r="K46" s="15" t="s">
        <v>210</v>
      </c>
      <c r="L46" s="15"/>
      <c r="M46" s="15" t="s">
        <v>213</v>
      </c>
      <c r="N46" s="15"/>
    </row>
    <row r="47" spans="10:14" x14ac:dyDescent="0.25">
      <c r="J47" s="8" t="s">
        <v>233</v>
      </c>
      <c r="K47" s="16" t="s">
        <v>211</v>
      </c>
      <c r="L47" s="15"/>
      <c r="M47" s="15" t="s">
        <v>214</v>
      </c>
      <c r="N47" s="15"/>
    </row>
    <row r="48" spans="10:14" x14ac:dyDescent="0.25">
      <c r="J48" s="8" t="s">
        <v>234</v>
      </c>
      <c r="K48" s="15" t="s">
        <v>209</v>
      </c>
      <c r="L48" s="15"/>
      <c r="M48" s="15" t="s">
        <v>212</v>
      </c>
      <c r="N48" s="15"/>
    </row>
    <row r="49" spans="10:14" x14ac:dyDescent="0.25">
      <c r="J49" s="8" t="s">
        <v>234</v>
      </c>
      <c r="K49" s="15" t="s">
        <v>210</v>
      </c>
      <c r="L49" s="15"/>
      <c r="M49" s="15" t="s">
        <v>213</v>
      </c>
      <c r="N49" s="15"/>
    </row>
    <row r="50" spans="10:14" x14ac:dyDescent="0.25">
      <c r="J50" s="8" t="s">
        <v>234</v>
      </c>
      <c r="K50" s="18" t="s">
        <v>211</v>
      </c>
      <c r="L50" s="15"/>
      <c r="M50" s="15" t="s">
        <v>214</v>
      </c>
      <c r="N50" s="15"/>
    </row>
  </sheetData>
  <autoFilter ref="J10:N50" xr:uid="{3ECD95F3-56B0-46BC-84FC-DFB3FAE97AB7}"/>
  <hyperlinks>
    <hyperlink ref="C12" r:id="rId1" xr:uid="{0C4FBFB5-6D35-4A90-84AF-D88694C04FEC}"/>
    <hyperlink ref="B16" r:id="rId2" xr:uid="{8DCA76C0-340E-4E1F-BB0D-ADFEFBCFF7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"/>
  <sheetViews>
    <sheetView workbookViewId="0">
      <selection activeCell="B10" sqref="B10"/>
    </sheetView>
  </sheetViews>
  <sheetFormatPr defaultRowHeight="15" x14ac:dyDescent="0.25"/>
  <cols>
    <col min="2" max="2" width="47.7109375" bestFit="1" customWidth="1"/>
    <col min="3" max="3" width="17.7109375" bestFit="1" customWidth="1"/>
    <col min="4" max="4" width="19" customWidth="1"/>
    <col min="5" max="5" width="65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11</v>
      </c>
    </row>
    <row r="3" spans="2:5" x14ac:dyDescent="0.25">
      <c r="B3" t="s">
        <v>3</v>
      </c>
      <c r="C3" t="s">
        <v>4</v>
      </c>
      <c r="D3" t="s">
        <v>37</v>
      </c>
      <c r="E3" t="s">
        <v>38</v>
      </c>
    </row>
    <row r="4" spans="2:5" x14ac:dyDescent="0.25">
      <c r="B4" t="s">
        <v>20</v>
      </c>
      <c r="C4" t="s">
        <v>4</v>
      </c>
      <c r="D4" t="s">
        <v>36</v>
      </c>
    </row>
    <row r="5" spans="2:5" x14ac:dyDescent="0.25">
      <c r="B5" t="s">
        <v>34</v>
      </c>
      <c r="C5" t="s">
        <v>4</v>
      </c>
      <c r="D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workbookViewId="0">
      <selection activeCell="E6" sqref="E6"/>
    </sheetView>
  </sheetViews>
  <sheetFormatPr defaultRowHeight="15" x14ac:dyDescent="0.25"/>
  <cols>
    <col min="2" max="2" width="11.85546875" bestFit="1" customWidth="1"/>
    <col min="3" max="3" width="3.28515625" bestFit="1" customWidth="1"/>
    <col min="4" max="4" width="11.85546875" customWidth="1"/>
    <col min="5" max="5" width="11.85546875" bestFit="1" customWidth="1"/>
  </cols>
  <sheetData>
    <row r="2" spans="2:5" x14ac:dyDescent="0.25">
      <c r="B2" t="s">
        <v>7</v>
      </c>
      <c r="C2" t="s">
        <v>6</v>
      </c>
      <c r="D2" t="s">
        <v>9</v>
      </c>
      <c r="E2" t="s">
        <v>8</v>
      </c>
    </row>
    <row r="3" spans="2:5" x14ac:dyDescent="0.25">
      <c r="B3" t="s">
        <v>5</v>
      </c>
      <c r="C3" t="s">
        <v>6</v>
      </c>
      <c r="D3" t="s">
        <v>9</v>
      </c>
      <c r="E3" t="s">
        <v>10</v>
      </c>
    </row>
    <row r="4" spans="2:5" x14ac:dyDescent="0.25">
      <c r="B4" t="s">
        <v>23</v>
      </c>
      <c r="C4" t="s">
        <v>6</v>
      </c>
      <c r="D4" t="s">
        <v>9</v>
      </c>
      <c r="E4" t="s">
        <v>24</v>
      </c>
    </row>
    <row r="5" spans="2:5" x14ac:dyDescent="0.25">
      <c r="B5" t="s">
        <v>22</v>
      </c>
      <c r="C5" t="s">
        <v>6</v>
      </c>
      <c r="D5" t="s">
        <v>9</v>
      </c>
      <c r="E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topLeftCell="A181" workbookViewId="0">
      <selection activeCell="H199" sqref="H199"/>
    </sheetView>
  </sheetViews>
  <sheetFormatPr defaultRowHeight="15" x14ac:dyDescent="0.25"/>
  <cols>
    <col min="2" max="2" width="15.42578125" style="10" bestFit="1" customWidth="1"/>
    <col min="3" max="3" width="16.7109375" customWidth="1"/>
    <col min="15" max="15" width="20" customWidth="1"/>
  </cols>
  <sheetData>
    <row r="1" spans="1:5" x14ac:dyDescent="0.25">
      <c r="A1" t="s">
        <v>186</v>
      </c>
    </row>
    <row r="2" spans="1:5" x14ac:dyDescent="0.25">
      <c r="B2" s="12" t="s">
        <v>118</v>
      </c>
      <c r="C2" s="11">
        <f>COUNTA(C3:C150)</f>
        <v>21</v>
      </c>
      <c r="D2">
        <f>C2*525</f>
        <v>11025</v>
      </c>
      <c r="E2">
        <f>D2*1.2</f>
        <v>13230</v>
      </c>
    </row>
    <row r="4" spans="1:5" x14ac:dyDescent="0.25">
      <c r="A4" t="s">
        <v>257</v>
      </c>
      <c r="B4" s="10">
        <v>43272</v>
      </c>
      <c r="C4" t="s">
        <v>21</v>
      </c>
      <c r="D4" t="s">
        <v>26</v>
      </c>
    </row>
    <row r="5" spans="1:5" x14ac:dyDescent="0.25">
      <c r="D5" t="s">
        <v>27</v>
      </c>
    </row>
    <row r="6" spans="1:5" x14ac:dyDescent="0.25">
      <c r="D6" t="s">
        <v>28</v>
      </c>
    </row>
    <row r="7" spans="1:5" x14ac:dyDescent="0.25">
      <c r="D7" t="s">
        <v>29</v>
      </c>
    </row>
    <row r="8" spans="1:5" x14ac:dyDescent="0.25">
      <c r="D8" t="s">
        <v>30</v>
      </c>
    </row>
    <row r="10" spans="1:5" x14ac:dyDescent="0.25">
      <c r="A10" t="s">
        <v>258</v>
      </c>
      <c r="B10" s="10">
        <v>43279</v>
      </c>
      <c r="C10" t="s">
        <v>70</v>
      </c>
      <c r="D10" t="s">
        <v>31</v>
      </c>
    </row>
    <row r="11" spans="1:5" x14ac:dyDescent="0.25">
      <c r="D11" t="s">
        <v>32</v>
      </c>
    </row>
    <row r="12" spans="1:5" x14ac:dyDescent="0.25">
      <c r="D12" t="s">
        <v>33</v>
      </c>
    </row>
    <row r="14" spans="1:5" x14ac:dyDescent="0.25">
      <c r="B14" s="10">
        <v>43285</v>
      </c>
      <c r="C14" t="s">
        <v>70</v>
      </c>
      <c r="D14" t="s">
        <v>43</v>
      </c>
    </row>
    <row r="15" spans="1:5" x14ac:dyDescent="0.25">
      <c r="D15" t="s">
        <v>39</v>
      </c>
    </row>
    <row r="16" spans="1:5" x14ac:dyDescent="0.25">
      <c r="D16" t="s">
        <v>40</v>
      </c>
    </row>
    <row r="17" spans="2:5" x14ac:dyDescent="0.25">
      <c r="D17" t="s">
        <v>41</v>
      </c>
    </row>
    <row r="18" spans="2:5" x14ac:dyDescent="0.25">
      <c r="D18" t="s">
        <v>42</v>
      </c>
    </row>
    <row r="19" spans="2:5" x14ac:dyDescent="0.25">
      <c r="D19" t="s">
        <v>45</v>
      </c>
    </row>
    <row r="20" spans="2:5" x14ac:dyDescent="0.25">
      <c r="D20" t="s">
        <v>44</v>
      </c>
    </row>
    <row r="22" spans="2:5" x14ac:dyDescent="0.25">
      <c r="B22" s="10">
        <v>43287</v>
      </c>
      <c r="C22" t="s">
        <v>4</v>
      </c>
      <c r="D22" t="s">
        <v>71</v>
      </c>
    </row>
    <row r="23" spans="2:5" x14ac:dyDescent="0.25">
      <c r="D23" t="s">
        <v>39</v>
      </c>
    </row>
    <row r="24" spans="2:5" x14ac:dyDescent="0.25">
      <c r="D24" t="s">
        <v>72</v>
      </c>
    </row>
    <row r="25" spans="2:5" x14ac:dyDescent="0.25">
      <c r="D25" t="s">
        <v>81</v>
      </c>
    </row>
    <row r="26" spans="2:5" x14ac:dyDescent="0.25">
      <c r="D26" t="s">
        <v>73</v>
      </c>
    </row>
    <row r="27" spans="2:5" x14ac:dyDescent="0.25">
      <c r="D27" t="s">
        <v>74</v>
      </c>
    </row>
    <row r="29" spans="2:5" x14ac:dyDescent="0.25">
      <c r="B29" s="10">
        <v>43290</v>
      </c>
      <c r="C29" t="s">
        <v>4</v>
      </c>
      <c r="E29" s="2" t="s">
        <v>75</v>
      </c>
    </row>
    <row r="30" spans="2:5" x14ac:dyDescent="0.25">
      <c r="E30" t="s">
        <v>76</v>
      </c>
    </row>
    <row r="31" spans="2:5" x14ac:dyDescent="0.25">
      <c r="E31" t="s">
        <v>80</v>
      </c>
    </row>
    <row r="32" spans="2:5" x14ac:dyDescent="0.25">
      <c r="E32" t="s">
        <v>78</v>
      </c>
    </row>
    <row r="33" spans="2:6" x14ac:dyDescent="0.25">
      <c r="E33" t="s">
        <v>77</v>
      </c>
    </row>
    <row r="35" spans="2:6" x14ac:dyDescent="0.25">
      <c r="E35" t="s">
        <v>79</v>
      </c>
    </row>
    <row r="38" spans="2:6" x14ac:dyDescent="0.25">
      <c r="B38" s="10">
        <v>43291</v>
      </c>
      <c r="C38" t="s">
        <v>4</v>
      </c>
      <c r="E38" s="2" t="s">
        <v>82</v>
      </c>
    </row>
    <row r="39" spans="2:6" x14ac:dyDescent="0.25">
      <c r="E39" t="s">
        <v>76</v>
      </c>
    </row>
    <row r="40" spans="2:6" x14ac:dyDescent="0.25">
      <c r="E40" t="s">
        <v>83</v>
      </c>
    </row>
    <row r="41" spans="2:6" x14ac:dyDescent="0.25">
      <c r="E41" t="s">
        <v>85</v>
      </c>
    </row>
    <row r="42" spans="2:6" x14ac:dyDescent="0.25">
      <c r="E42" t="s">
        <v>84</v>
      </c>
    </row>
    <row r="43" spans="2:6" x14ac:dyDescent="0.25">
      <c r="E43" t="s">
        <v>87</v>
      </c>
    </row>
    <row r="44" spans="2:6" x14ac:dyDescent="0.25">
      <c r="F44" t="s">
        <v>88</v>
      </c>
    </row>
    <row r="45" spans="2:6" x14ac:dyDescent="0.25">
      <c r="E45" t="s">
        <v>98</v>
      </c>
    </row>
    <row r="46" spans="2:6" x14ac:dyDescent="0.25">
      <c r="E46" t="s">
        <v>97</v>
      </c>
    </row>
    <row r="48" spans="2:6" x14ac:dyDescent="0.25">
      <c r="B48" s="10">
        <v>43292</v>
      </c>
      <c r="C48" t="s">
        <v>4</v>
      </c>
      <c r="E48" s="2" t="s">
        <v>105</v>
      </c>
    </row>
    <row r="49" spans="2:5" x14ac:dyDescent="0.25">
      <c r="E49" t="s">
        <v>99</v>
      </c>
    </row>
    <row r="50" spans="2:5" x14ac:dyDescent="0.25">
      <c r="E50" t="s">
        <v>76</v>
      </c>
    </row>
    <row r="51" spans="2:5" x14ac:dyDescent="0.25">
      <c r="E51" t="s">
        <v>100</v>
      </c>
    </row>
    <row r="52" spans="2:5" x14ac:dyDescent="0.25">
      <c r="E52" s="7" t="s">
        <v>101</v>
      </c>
    </row>
    <row r="53" spans="2:5" x14ac:dyDescent="0.25">
      <c r="E53" t="s">
        <v>103</v>
      </c>
    </row>
    <row r="54" spans="2:5" x14ac:dyDescent="0.25">
      <c r="E54" t="s">
        <v>102</v>
      </c>
    </row>
    <row r="55" spans="2:5" x14ac:dyDescent="0.25">
      <c r="E55" s="2" t="s">
        <v>104</v>
      </c>
    </row>
    <row r="57" spans="2:5" x14ac:dyDescent="0.25">
      <c r="B57" s="10">
        <v>43293</v>
      </c>
      <c r="C57" t="s">
        <v>4</v>
      </c>
      <c r="E57" s="2" t="s">
        <v>106</v>
      </c>
    </row>
    <row r="58" spans="2:5" x14ac:dyDescent="0.25">
      <c r="E58" t="s">
        <v>76</v>
      </c>
    </row>
    <row r="59" spans="2:5" x14ac:dyDescent="0.25">
      <c r="E59" s="2" t="s">
        <v>107</v>
      </c>
    </row>
    <row r="60" spans="2:5" x14ac:dyDescent="0.25">
      <c r="E60" t="s">
        <v>113</v>
      </c>
    </row>
    <row r="64" spans="2:5" x14ac:dyDescent="0.25">
      <c r="B64" s="10">
        <v>43294</v>
      </c>
      <c r="C64" t="s">
        <v>109</v>
      </c>
      <c r="E64" t="s">
        <v>110</v>
      </c>
    </row>
    <row r="65" spans="2:5" x14ac:dyDescent="0.25">
      <c r="E65" t="s">
        <v>111</v>
      </c>
    </row>
    <row r="66" spans="2:5" x14ac:dyDescent="0.25">
      <c r="E66" t="s">
        <v>112</v>
      </c>
    </row>
    <row r="69" spans="2:5" x14ac:dyDescent="0.25">
      <c r="B69" s="10">
        <v>43297</v>
      </c>
      <c r="C69" t="s">
        <v>70</v>
      </c>
      <c r="E69" t="s">
        <v>114</v>
      </c>
    </row>
    <row r="70" spans="2:5" x14ac:dyDescent="0.25">
      <c r="E70" t="s">
        <v>115</v>
      </c>
    </row>
    <row r="71" spans="2:5" x14ac:dyDescent="0.25">
      <c r="E71" t="s">
        <v>119</v>
      </c>
    </row>
    <row r="72" spans="2:5" x14ac:dyDescent="0.25">
      <c r="E72" t="s">
        <v>117</v>
      </c>
    </row>
    <row r="73" spans="2:5" x14ac:dyDescent="0.25">
      <c r="E73" t="s">
        <v>116</v>
      </c>
    </row>
    <row r="74" spans="2:5" x14ac:dyDescent="0.25">
      <c r="E74" t="s">
        <v>120</v>
      </c>
    </row>
    <row r="75" spans="2:5" x14ac:dyDescent="0.25">
      <c r="E75" t="s">
        <v>121</v>
      </c>
    </row>
    <row r="76" spans="2:5" x14ac:dyDescent="0.25">
      <c r="E76" t="s">
        <v>122</v>
      </c>
    </row>
    <row r="77" spans="2:5" x14ac:dyDescent="0.25">
      <c r="E77" t="s">
        <v>123</v>
      </c>
    </row>
    <row r="79" spans="2:5" x14ac:dyDescent="0.25">
      <c r="B79" s="10">
        <v>43298</v>
      </c>
      <c r="C79" t="s">
        <v>4</v>
      </c>
      <c r="E79" t="s">
        <v>114</v>
      </c>
    </row>
    <row r="80" spans="2:5" x14ac:dyDescent="0.25">
      <c r="E80" t="s">
        <v>124</v>
      </c>
    </row>
    <row r="81" spans="2:5" x14ac:dyDescent="0.25">
      <c r="E81" t="s">
        <v>125</v>
      </c>
    </row>
    <row r="82" spans="2:5" x14ac:dyDescent="0.25">
      <c r="E82" t="s">
        <v>126</v>
      </c>
    </row>
    <row r="83" spans="2:5" x14ac:dyDescent="0.25">
      <c r="E83" t="s">
        <v>127</v>
      </c>
    </row>
    <row r="84" spans="2:5" x14ac:dyDescent="0.25">
      <c r="E84" t="s">
        <v>128</v>
      </c>
    </row>
    <row r="85" spans="2:5" x14ac:dyDescent="0.25">
      <c r="E85" t="s">
        <v>129</v>
      </c>
    </row>
    <row r="87" spans="2:5" x14ac:dyDescent="0.25">
      <c r="B87" s="10">
        <v>43299</v>
      </c>
      <c r="C87" t="s">
        <v>4</v>
      </c>
      <c r="E87" t="s">
        <v>130</v>
      </c>
    </row>
    <row r="88" spans="2:5" x14ac:dyDescent="0.25">
      <c r="E88" t="s">
        <v>131</v>
      </c>
    </row>
    <row r="89" spans="2:5" x14ac:dyDescent="0.25">
      <c r="E89" t="s">
        <v>132</v>
      </c>
    </row>
    <row r="90" spans="2:5" x14ac:dyDescent="0.25">
      <c r="E90" t="s">
        <v>133</v>
      </c>
    </row>
    <row r="91" spans="2:5" x14ac:dyDescent="0.25">
      <c r="E91" t="s">
        <v>134</v>
      </c>
    </row>
    <row r="92" spans="2:5" x14ac:dyDescent="0.25">
      <c r="E92" t="s">
        <v>135</v>
      </c>
    </row>
    <row r="93" spans="2:5" x14ac:dyDescent="0.25">
      <c r="E93" t="s">
        <v>136</v>
      </c>
    </row>
    <row r="94" spans="2:5" x14ac:dyDescent="0.25">
      <c r="E94" t="s">
        <v>137</v>
      </c>
    </row>
    <row r="95" spans="2:5" x14ac:dyDescent="0.25">
      <c r="E95" t="s">
        <v>138</v>
      </c>
    </row>
    <row r="97" spans="2:5" x14ac:dyDescent="0.25">
      <c r="B97" s="10">
        <v>43300</v>
      </c>
      <c r="C97" t="s">
        <v>109</v>
      </c>
      <c r="E97" t="s">
        <v>139</v>
      </c>
    </row>
    <row r="98" spans="2:5" x14ac:dyDescent="0.25">
      <c r="E98" t="s">
        <v>140</v>
      </c>
    </row>
    <row r="99" spans="2:5" x14ac:dyDescent="0.25">
      <c r="E99" t="s">
        <v>141</v>
      </c>
    </row>
    <row r="100" spans="2:5" x14ac:dyDescent="0.25">
      <c r="E100" t="s">
        <v>142</v>
      </c>
    </row>
    <row r="101" spans="2:5" x14ac:dyDescent="0.25">
      <c r="E101" t="s">
        <v>145</v>
      </c>
    </row>
    <row r="103" spans="2:5" x14ac:dyDescent="0.25">
      <c r="B103" s="10">
        <v>43301</v>
      </c>
      <c r="C103" t="s">
        <v>146</v>
      </c>
      <c r="E103" t="s">
        <v>147</v>
      </c>
    </row>
    <row r="104" spans="2:5" x14ac:dyDescent="0.25">
      <c r="E104" t="s">
        <v>148</v>
      </c>
    </row>
    <row r="105" spans="2:5" x14ac:dyDescent="0.25">
      <c r="E105" t="s">
        <v>149</v>
      </c>
    </row>
    <row r="107" spans="2:5" x14ac:dyDescent="0.25">
      <c r="B107" s="10">
        <v>43304</v>
      </c>
      <c r="C107" t="s">
        <v>109</v>
      </c>
      <c r="E107" t="s">
        <v>150</v>
      </c>
    </row>
    <row r="108" spans="2:5" x14ac:dyDescent="0.25">
      <c r="E108" t="s">
        <v>151</v>
      </c>
    </row>
    <row r="109" spans="2:5" x14ac:dyDescent="0.25">
      <c r="E109" t="s">
        <v>152</v>
      </c>
    </row>
    <row r="110" spans="2:5" x14ac:dyDescent="0.25">
      <c r="E110" t="s">
        <v>153</v>
      </c>
    </row>
    <row r="112" spans="2:5" x14ac:dyDescent="0.25">
      <c r="B112" s="10">
        <v>43305</v>
      </c>
      <c r="C112" t="s">
        <v>146</v>
      </c>
      <c r="E112" t="s">
        <v>154</v>
      </c>
    </row>
    <row r="113" spans="2:5" x14ac:dyDescent="0.25">
      <c r="E113" t="s">
        <v>155</v>
      </c>
    </row>
    <row r="114" spans="2:5" x14ac:dyDescent="0.25">
      <c r="E114" t="s">
        <v>156</v>
      </c>
    </row>
    <row r="115" spans="2:5" x14ac:dyDescent="0.25">
      <c r="E115" t="s">
        <v>157</v>
      </c>
    </row>
    <row r="116" spans="2:5" x14ac:dyDescent="0.25">
      <c r="E116" t="s">
        <v>158</v>
      </c>
    </row>
    <row r="117" spans="2:5" x14ac:dyDescent="0.25">
      <c r="E117" t="s">
        <v>159</v>
      </c>
    </row>
    <row r="118" spans="2:5" x14ac:dyDescent="0.25">
      <c r="E118" t="s">
        <v>160</v>
      </c>
    </row>
    <row r="119" spans="2:5" x14ac:dyDescent="0.25">
      <c r="E119" t="s">
        <v>161</v>
      </c>
    </row>
    <row r="120" spans="2:5" x14ac:dyDescent="0.25">
      <c r="E120" t="s">
        <v>162</v>
      </c>
    </row>
    <row r="122" spans="2:5" x14ac:dyDescent="0.25">
      <c r="B122" s="10">
        <v>43306</v>
      </c>
      <c r="C122" t="s">
        <v>146</v>
      </c>
      <c r="E122" t="s">
        <v>154</v>
      </c>
    </row>
    <row r="123" spans="2:5" x14ac:dyDescent="0.25">
      <c r="E123" t="s">
        <v>163</v>
      </c>
    </row>
    <row r="124" spans="2:5" x14ac:dyDescent="0.25">
      <c r="E124" t="s">
        <v>164</v>
      </c>
    </row>
    <row r="125" spans="2:5" x14ac:dyDescent="0.25">
      <c r="E125" t="s">
        <v>165</v>
      </c>
    </row>
    <row r="126" spans="2:5" x14ac:dyDescent="0.25">
      <c r="E126" t="s">
        <v>166</v>
      </c>
    </row>
    <row r="127" spans="2:5" x14ac:dyDescent="0.25">
      <c r="E127" t="s">
        <v>168</v>
      </c>
    </row>
    <row r="128" spans="2:5" x14ac:dyDescent="0.25">
      <c r="E128" t="s">
        <v>169</v>
      </c>
    </row>
    <row r="130" spans="2:17" x14ac:dyDescent="0.25">
      <c r="E130" t="s">
        <v>167</v>
      </c>
    </row>
    <row r="133" spans="2:17" x14ac:dyDescent="0.25">
      <c r="B133" s="10">
        <v>43307</v>
      </c>
      <c r="C133" t="s">
        <v>70</v>
      </c>
    </row>
    <row r="135" spans="2:17" x14ac:dyDescent="0.25">
      <c r="O135" s="10">
        <v>43272</v>
      </c>
      <c r="Q135" t="s">
        <v>256</v>
      </c>
    </row>
    <row r="136" spans="2:17" x14ac:dyDescent="0.25">
      <c r="O136" s="10"/>
    </row>
    <row r="137" spans="2:17" x14ac:dyDescent="0.25">
      <c r="O137" s="10">
        <v>43279</v>
      </c>
      <c r="Q137" t="s">
        <v>255</v>
      </c>
    </row>
    <row r="139" spans="2:17" x14ac:dyDescent="0.25">
      <c r="O139" s="10">
        <v>43285</v>
      </c>
    </row>
    <row r="141" spans="2:17" x14ac:dyDescent="0.25">
      <c r="O141" s="10">
        <v>43287</v>
      </c>
    </row>
    <row r="143" spans="2:17" x14ac:dyDescent="0.25">
      <c r="O143" s="10">
        <v>43290</v>
      </c>
    </row>
    <row r="144" spans="2:17" x14ac:dyDescent="0.25">
      <c r="B144" s="10">
        <v>43308</v>
      </c>
      <c r="C144" t="s">
        <v>146</v>
      </c>
      <c r="O144" s="10">
        <v>43291</v>
      </c>
    </row>
    <row r="145" spans="1:15" x14ac:dyDescent="0.25">
      <c r="O145" s="10">
        <v>43292</v>
      </c>
    </row>
    <row r="146" spans="1:15" x14ac:dyDescent="0.25">
      <c r="O146" s="10">
        <v>43293</v>
      </c>
    </row>
    <row r="147" spans="1:15" x14ac:dyDescent="0.25">
      <c r="O147" s="10">
        <v>43294</v>
      </c>
    </row>
    <row r="148" spans="1:15" x14ac:dyDescent="0.25">
      <c r="B148" s="10">
        <v>43311</v>
      </c>
      <c r="C148" t="s">
        <v>146</v>
      </c>
    </row>
    <row r="149" spans="1:15" x14ac:dyDescent="0.25">
      <c r="B149" s="10">
        <v>43312</v>
      </c>
      <c r="C149" t="s">
        <v>146</v>
      </c>
      <c r="O149" s="10">
        <v>43297</v>
      </c>
    </row>
    <row r="150" spans="1:15" x14ac:dyDescent="0.25">
      <c r="O150" s="10">
        <v>43298</v>
      </c>
    </row>
    <row r="151" spans="1:15" x14ac:dyDescent="0.25">
      <c r="A151" t="s">
        <v>185</v>
      </c>
      <c r="O151" s="10">
        <v>43299</v>
      </c>
    </row>
    <row r="152" spans="1:15" x14ac:dyDescent="0.25">
      <c r="B152" s="12" t="s">
        <v>118</v>
      </c>
      <c r="C152" s="11">
        <f>COUNTA(C154:C184)</f>
        <v>17</v>
      </c>
      <c r="D152">
        <f>C152*525</f>
        <v>8925</v>
      </c>
      <c r="E152">
        <f>D152*1.2</f>
        <v>10710</v>
      </c>
      <c r="O152" s="10">
        <v>43300</v>
      </c>
    </row>
    <row r="153" spans="1:15" x14ac:dyDescent="0.25">
      <c r="O153" s="10">
        <v>43301</v>
      </c>
    </row>
    <row r="154" spans="1:15" x14ac:dyDescent="0.25">
      <c r="B154" s="10">
        <v>43313</v>
      </c>
      <c r="D154" t="s">
        <v>49</v>
      </c>
    </row>
    <row r="155" spans="1:15" x14ac:dyDescent="0.25">
      <c r="B155" s="10">
        <v>43314</v>
      </c>
      <c r="D155" t="s">
        <v>49</v>
      </c>
      <c r="O155" s="10">
        <v>43304</v>
      </c>
    </row>
    <row r="156" spans="1:15" x14ac:dyDescent="0.25">
      <c r="B156" s="10">
        <v>43315</v>
      </c>
      <c r="D156" t="s">
        <v>49</v>
      </c>
      <c r="O156" s="10">
        <v>43305</v>
      </c>
    </row>
    <row r="157" spans="1:15" x14ac:dyDescent="0.25">
      <c r="O157" s="10">
        <v>43306</v>
      </c>
    </row>
    <row r="158" spans="1:15" x14ac:dyDescent="0.25">
      <c r="O158" s="10">
        <v>43307</v>
      </c>
    </row>
    <row r="159" spans="1:15" x14ac:dyDescent="0.25">
      <c r="B159" s="10">
        <v>43318</v>
      </c>
      <c r="D159" t="s">
        <v>49</v>
      </c>
      <c r="O159" s="10">
        <v>43308</v>
      </c>
    </row>
    <row r="160" spans="1:15" x14ac:dyDescent="0.25">
      <c r="B160" s="10">
        <v>43319</v>
      </c>
      <c r="D160" t="s">
        <v>49</v>
      </c>
    </row>
    <row r="161" spans="1:21" x14ac:dyDescent="0.25">
      <c r="B161" s="10">
        <v>43320</v>
      </c>
      <c r="D161" t="s">
        <v>49</v>
      </c>
      <c r="O161" s="10">
        <v>43311</v>
      </c>
    </row>
    <row r="162" spans="1:21" x14ac:dyDescent="0.25">
      <c r="A162" t="s">
        <v>254</v>
      </c>
      <c r="B162" s="10">
        <v>43321</v>
      </c>
      <c r="C162" t="s">
        <v>109</v>
      </c>
      <c r="D162" t="s">
        <v>184</v>
      </c>
      <c r="O162" s="10">
        <v>43312</v>
      </c>
      <c r="R162" t="s">
        <v>259</v>
      </c>
      <c r="S162">
        <v>32</v>
      </c>
    </row>
    <row r="163" spans="1:21" x14ac:dyDescent="0.25">
      <c r="A163" t="s">
        <v>254</v>
      </c>
      <c r="B163" s="10">
        <v>43322</v>
      </c>
      <c r="C163" t="s">
        <v>70</v>
      </c>
      <c r="E163" t="s">
        <v>189</v>
      </c>
      <c r="O163" s="10"/>
      <c r="R163" t="s">
        <v>260</v>
      </c>
      <c r="S163">
        <f>112*S162</f>
        <v>3584</v>
      </c>
    </row>
    <row r="164" spans="1:21" x14ac:dyDescent="0.25">
      <c r="O164" s="10"/>
      <c r="R164" t="s">
        <v>261</v>
      </c>
      <c r="S164">
        <f>0.45*S163</f>
        <v>1612.8</v>
      </c>
      <c r="U164">
        <f>S162*50.4</f>
        <v>1612.8</v>
      </c>
    </row>
    <row r="165" spans="1:21" x14ac:dyDescent="0.25">
      <c r="O165" s="10"/>
      <c r="R165">
        <f>112*32</f>
        <v>3584</v>
      </c>
    </row>
    <row r="166" spans="1:21" x14ac:dyDescent="0.25">
      <c r="A166" t="s">
        <v>254</v>
      </c>
      <c r="B166" s="10">
        <v>43325</v>
      </c>
      <c r="C166" t="s">
        <v>146</v>
      </c>
      <c r="E166" t="s">
        <v>188</v>
      </c>
      <c r="O166" s="10"/>
    </row>
    <row r="167" spans="1:21" x14ac:dyDescent="0.25">
      <c r="A167" t="s">
        <v>254</v>
      </c>
      <c r="B167" s="10">
        <v>43326</v>
      </c>
      <c r="C167" t="s">
        <v>146</v>
      </c>
      <c r="E167" t="s">
        <v>190</v>
      </c>
      <c r="O167" s="10"/>
    </row>
    <row r="168" spans="1:21" x14ac:dyDescent="0.25">
      <c r="A168" t="s">
        <v>254</v>
      </c>
      <c r="B168" s="10">
        <v>43327</v>
      </c>
      <c r="C168" t="s">
        <v>146</v>
      </c>
      <c r="E168" t="s">
        <v>191</v>
      </c>
      <c r="O168" s="10"/>
    </row>
    <row r="169" spans="1:21" x14ac:dyDescent="0.25">
      <c r="A169" t="s">
        <v>254</v>
      </c>
      <c r="B169" s="10">
        <v>43328</v>
      </c>
      <c r="C169" t="s">
        <v>146</v>
      </c>
      <c r="E169" t="s">
        <v>187</v>
      </c>
      <c r="O169" s="10"/>
    </row>
    <row r="170" spans="1:21" x14ac:dyDescent="0.25">
      <c r="A170" t="s">
        <v>254</v>
      </c>
      <c r="B170" s="10">
        <v>43329</v>
      </c>
      <c r="C170" t="s">
        <v>146</v>
      </c>
      <c r="O170" s="10"/>
    </row>
    <row r="171" spans="1:21" x14ac:dyDescent="0.25">
      <c r="B171" s="10">
        <v>43330</v>
      </c>
      <c r="O171" s="10"/>
    </row>
    <row r="172" spans="1:21" x14ac:dyDescent="0.25">
      <c r="B172" s="10">
        <v>43331</v>
      </c>
      <c r="O172" s="10"/>
    </row>
    <row r="173" spans="1:21" x14ac:dyDescent="0.25">
      <c r="A173" t="s">
        <v>254</v>
      </c>
      <c r="B173" s="10">
        <v>43332</v>
      </c>
      <c r="C173" t="s">
        <v>146</v>
      </c>
      <c r="E173" t="s">
        <v>252</v>
      </c>
      <c r="O173" s="10"/>
    </row>
    <row r="174" spans="1:21" x14ac:dyDescent="0.25">
      <c r="A174" t="s">
        <v>254</v>
      </c>
      <c r="B174" s="10">
        <v>43333</v>
      </c>
      <c r="C174" t="s">
        <v>109</v>
      </c>
      <c r="D174" t="s">
        <v>253</v>
      </c>
      <c r="E174" t="s">
        <v>252</v>
      </c>
      <c r="O174" s="10"/>
    </row>
    <row r="175" spans="1:21" x14ac:dyDescent="0.25">
      <c r="A175" t="s">
        <v>254</v>
      </c>
      <c r="B175" s="10">
        <v>43334</v>
      </c>
      <c r="C175" t="s">
        <v>146</v>
      </c>
      <c r="E175" t="s">
        <v>252</v>
      </c>
      <c r="O175" s="10"/>
    </row>
    <row r="176" spans="1:21" x14ac:dyDescent="0.25">
      <c r="A176" t="s">
        <v>254</v>
      </c>
      <c r="B176" s="10">
        <v>43335</v>
      </c>
      <c r="C176" t="s">
        <v>146</v>
      </c>
      <c r="E176" t="s">
        <v>252</v>
      </c>
      <c r="O176" s="10"/>
    </row>
    <row r="177" spans="1:15" x14ac:dyDescent="0.25">
      <c r="B177" s="10">
        <v>43336</v>
      </c>
      <c r="C177" t="s">
        <v>146</v>
      </c>
      <c r="O177" s="10"/>
    </row>
    <row r="178" spans="1:15" x14ac:dyDescent="0.25">
      <c r="B178" s="10">
        <v>43337</v>
      </c>
      <c r="O178" s="10"/>
    </row>
    <row r="179" spans="1:15" x14ac:dyDescent="0.25">
      <c r="B179" s="10">
        <v>43338</v>
      </c>
      <c r="O179" s="10"/>
    </row>
    <row r="180" spans="1:15" x14ac:dyDescent="0.25">
      <c r="B180" s="10">
        <v>43339</v>
      </c>
      <c r="C180" t="s">
        <v>146</v>
      </c>
      <c r="O180" s="10"/>
    </row>
    <row r="181" spans="1:15" x14ac:dyDescent="0.25">
      <c r="B181" s="10">
        <v>43340</v>
      </c>
      <c r="C181" t="s">
        <v>146</v>
      </c>
      <c r="O181" s="10"/>
    </row>
    <row r="182" spans="1:15" x14ac:dyDescent="0.25">
      <c r="B182" s="10">
        <v>43341</v>
      </c>
      <c r="C182" t="s">
        <v>146</v>
      </c>
      <c r="O182" s="10"/>
    </row>
    <row r="183" spans="1:15" x14ac:dyDescent="0.25">
      <c r="B183" s="10">
        <v>43342</v>
      </c>
      <c r="C183" t="s">
        <v>109</v>
      </c>
      <c r="D183" t="s">
        <v>262</v>
      </c>
      <c r="O183" s="10"/>
    </row>
    <row r="184" spans="1:15" x14ac:dyDescent="0.25">
      <c r="B184" s="10">
        <v>43343</v>
      </c>
      <c r="C184" t="s">
        <v>146</v>
      </c>
      <c r="E184" t="s">
        <v>263</v>
      </c>
      <c r="O184" s="10"/>
    </row>
    <row r="185" spans="1:15" x14ac:dyDescent="0.25">
      <c r="O185" s="10"/>
    </row>
    <row r="186" spans="1:15" x14ac:dyDescent="0.25">
      <c r="A186" t="s">
        <v>264</v>
      </c>
      <c r="O186" s="10"/>
    </row>
    <row r="187" spans="1:15" x14ac:dyDescent="0.25">
      <c r="B187" s="12" t="s">
        <v>118</v>
      </c>
      <c r="C187" s="11">
        <f>COUNTA(C189:C218)-0.5</f>
        <v>9.5</v>
      </c>
      <c r="D187">
        <f>C187*525</f>
        <v>4987.5</v>
      </c>
      <c r="E187">
        <f>D187*1.2</f>
        <v>5985</v>
      </c>
      <c r="G187">
        <f>E187*0.7</f>
        <v>4189.5</v>
      </c>
      <c r="O187" s="10"/>
    </row>
    <row r="188" spans="1:15" x14ac:dyDescent="0.25">
      <c r="O188" s="10"/>
    </row>
    <row r="189" spans="1:15" x14ac:dyDescent="0.25">
      <c r="B189" s="10">
        <f>B184+1</f>
        <v>43344</v>
      </c>
      <c r="L189" s="22"/>
      <c r="M189" s="22"/>
      <c r="O189" s="10"/>
    </row>
    <row r="190" spans="1:15" x14ac:dyDescent="0.25">
      <c r="B190" s="10">
        <f>B189+1</f>
        <v>43345</v>
      </c>
      <c r="L190" s="22"/>
      <c r="M190" s="22"/>
      <c r="O190" s="10"/>
    </row>
    <row r="191" spans="1:15" x14ac:dyDescent="0.25">
      <c r="B191" s="10">
        <f t="shared" ref="B191:B218" si="0">B190+1</f>
        <v>43346</v>
      </c>
      <c r="C191" t="s">
        <v>146</v>
      </c>
      <c r="O191" s="10"/>
    </row>
    <row r="192" spans="1:15" x14ac:dyDescent="0.25">
      <c r="B192" s="10">
        <f t="shared" si="0"/>
        <v>43347</v>
      </c>
      <c r="C192" t="s">
        <v>146</v>
      </c>
      <c r="O192" s="10"/>
    </row>
    <row r="193" spans="2:15" x14ac:dyDescent="0.25">
      <c r="B193" s="10">
        <f t="shared" si="0"/>
        <v>43348</v>
      </c>
      <c r="C193" t="s">
        <v>146</v>
      </c>
      <c r="O193" s="10"/>
    </row>
    <row r="194" spans="2:15" x14ac:dyDescent="0.25">
      <c r="B194" s="10">
        <f t="shared" si="0"/>
        <v>43349</v>
      </c>
      <c r="C194" t="s">
        <v>146</v>
      </c>
      <c r="O194" s="10"/>
    </row>
    <row r="195" spans="2:15" x14ac:dyDescent="0.25">
      <c r="B195" s="10">
        <f t="shared" si="0"/>
        <v>43350</v>
      </c>
      <c r="C195" t="s">
        <v>146</v>
      </c>
      <c r="O195" s="10"/>
    </row>
    <row r="196" spans="2:15" x14ac:dyDescent="0.25">
      <c r="B196" s="10">
        <f t="shared" si="0"/>
        <v>43351</v>
      </c>
      <c r="O196" s="10"/>
    </row>
    <row r="197" spans="2:15" x14ac:dyDescent="0.25">
      <c r="B197" s="10">
        <f t="shared" si="0"/>
        <v>43352</v>
      </c>
      <c r="O197" s="10"/>
    </row>
    <row r="198" spans="2:15" x14ac:dyDescent="0.25">
      <c r="B198" s="10">
        <f t="shared" si="0"/>
        <v>43353</v>
      </c>
      <c r="C198" t="s">
        <v>146</v>
      </c>
      <c r="O198" s="10"/>
    </row>
    <row r="199" spans="2:15" x14ac:dyDescent="0.25">
      <c r="B199" s="10">
        <f t="shared" si="0"/>
        <v>43354</v>
      </c>
      <c r="C199" t="s">
        <v>146</v>
      </c>
      <c r="O199" s="10"/>
    </row>
    <row r="200" spans="2:15" x14ac:dyDescent="0.25">
      <c r="B200" s="10">
        <f t="shared" si="0"/>
        <v>43355</v>
      </c>
      <c r="C200" t="s">
        <v>146</v>
      </c>
      <c r="O200" s="10"/>
    </row>
    <row r="201" spans="2:15" x14ac:dyDescent="0.25">
      <c r="B201" s="10">
        <f t="shared" si="0"/>
        <v>43356</v>
      </c>
      <c r="C201" t="s">
        <v>70</v>
      </c>
      <c r="O201" s="10"/>
    </row>
    <row r="202" spans="2:15" x14ac:dyDescent="0.25">
      <c r="B202" s="10">
        <f t="shared" si="0"/>
        <v>43357</v>
      </c>
      <c r="C202" t="s">
        <v>337</v>
      </c>
      <c r="O202" s="10"/>
    </row>
    <row r="203" spans="2:15" x14ac:dyDescent="0.25">
      <c r="B203" s="10">
        <f t="shared" si="0"/>
        <v>43358</v>
      </c>
      <c r="O203" s="10"/>
    </row>
    <row r="204" spans="2:15" x14ac:dyDescent="0.25">
      <c r="B204" s="10">
        <f t="shared" si="0"/>
        <v>43359</v>
      </c>
      <c r="O204" s="10"/>
    </row>
    <row r="205" spans="2:15" x14ac:dyDescent="0.25">
      <c r="B205" s="10">
        <f t="shared" si="0"/>
        <v>43360</v>
      </c>
      <c r="D205" t="s">
        <v>338</v>
      </c>
      <c r="O205" s="10"/>
    </row>
    <row r="206" spans="2:15" x14ac:dyDescent="0.25">
      <c r="B206" s="10">
        <f t="shared" si="0"/>
        <v>43361</v>
      </c>
      <c r="D206" t="s">
        <v>339</v>
      </c>
      <c r="O206" s="10"/>
    </row>
    <row r="207" spans="2:15" x14ac:dyDescent="0.25">
      <c r="B207" s="10">
        <f t="shared" si="0"/>
        <v>43362</v>
      </c>
      <c r="D207" t="s">
        <v>340</v>
      </c>
      <c r="O207" s="10"/>
    </row>
    <row r="208" spans="2:15" x14ac:dyDescent="0.25">
      <c r="B208" s="10">
        <f t="shared" si="0"/>
        <v>43363</v>
      </c>
      <c r="D208" t="s">
        <v>340</v>
      </c>
      <c r="O208" s="10"/>
    </row>
    <row r="209" spans="1:15" x14ac:dyDescent="0.25">
      <c r="B209" s="10">
        <f t="shared" si="0"/>
        <v>43364</v>
      </c>
      <c r="D209" t="s">
        <v>339</v>
      </c>
      <c r="O209" s="10"/>
    </row>
    <row r="210" spans="1:15" x14ac:dyDescent="0.25">
      <c r="B210" s="10">
        <f t="shared" si="0"/>
        <v>43365</v>
      </c>
      <c r="O210" s="10"/>
    </row>
    <row r="211" spans="1:15" x14ac:dyDescent="0.25">
      <c r="B211" s="10">
        <f t="shared" si="0"/>
        <v>43366</v>
      </c>
      <c r="O211" s="10"/>
    </row>
    <row r="212" spans="1:15" x14ac:dyDescent="0.25">
      <c r="B212" s="10">
        <f t="shared" si="0"/>
        <v>43367</v>
      </c>
      <c r="D212" t="s">
        <v>265</v>
      </c>
      <c r="O212" s="10"/>
    </row>
    <row r="213" spans="1:15" x14ac:dyDescent="0.25">
      <c r="B213" s="10">
        <f t="shared" si="0"/>
        <v>43368</v>
      </c>
      <c r="D213" t="s">
        <v>265</v>
      </c>
      <c r="O213" s="10"/>
    </row>
    <row r="214" spans="1:15" x14ac:dyDescent="0.25">
      <c r="B214" s="10">
        <f t="shared" si="0"/>
        <v>43369</v>
      </c>
      <c r="D214" t="s">
        <v>265</v>
      </c>
      <c r="O214" s="10"/>
    </row>
    <row r="215" spans="1:15" x14ac:dyDescent="0.25">
      <c r="B215" s="10">
        <f t="shared" si="0"/>
        <v>43370</v>
      </c>
      <c r="D215" t="s">
        <v>265</v>
      </c>
      <c r="O215" s="10"/>
    </row>
    <row r="216" spans="1:15" x14ac:dyDescent="0.25">
      <c r="B216" s="10">
        <f t="shared" si="0"/>
        <v>43371</v>
      </c>
      <c r="D216" t="s">
        <v>265</v>
      </c>
      <c r="O216" s="10"/>
    </row>
    <row r="217" spans="1:15" x14ac:dyDescent="0.25">
      <c r="B217" s="10">
        <f t="shared" si="0"/>
        <v>43372</v>
      </c>
      <c r="O217" s="10"/>
    </row>
    <row r="218" spans="1:15" x14ac:dyDescent="0.25">
      <c r="B218" s="10">
        <f t="shared" si="0"/>
        <v>43373</v>
      </c>
      <c r="O218" s="10"/>
    </row>
    <row r="219" spans="1:15" x14ac:dyDescent="0.25">
      <c r="O219" s="10"/>
    </row>
    <row r="220" spans="1:15" x14ac:dyDescent="0.25">
      <c r="A220" t="s">
        <v>266</v>
      </c>
      <c r="O220" s="10"/>
    </row>
    <row r="221" spans="1:15" x14ac:dyDescent="0.25">
      <c r="B221" s="12" t="s">
        <v>118</v>
      </c>
      <c r="C221" s="11">
        <f>COUNTA(C223:C253)</f>
        <v>23</v>
      </c>
      <c r="D221">
        <f>C221*525</f>
        <v>12075</v>
      </c>
      <c r="E221">
        <f>D221*1.2</f>
        <v>14490</v>
      </c>
      <c r="O221" s="10"/>
    </row>
    <row r="222" spans="1:15" x14ac:dyDescent="0.25">
      <c r="O222" s="10"/>
    </row>
    <row r="223" spans="1:15" x14ac:dyDescent="0.25">
      <c r="B223" s="10">
        <f>B218+1</f>
        <v>43374</v>
      </c>
      <c r="C223" t="s">
        <v>265</v>
      </c>
      <c r="O223" s="10"/>
    </row>
    <row r="224" spans="1:15" x14ac:dyDescent="0.25">
      <c r="B224" s="10">
        <f>B223+1</f>
        <v>43375</v>
      </c>
      <c r="C224" t="s">
        <v>265</v>
      </c>
      <c r="O224" s="10"/>
    </row>
    <row r="225" spans="2:15" x14ac:dyDescent="0.25">
      <c r="B225" s="10">
        <f t="shared" ref="B225:B253" si="1">B224+1</f>
        <v>43376</v>
      </c>
      <c r="C225" t="s">
        <v>265</v>
      </c>
      <c r="O225" s="10"/>
    </row>
    <row r="226" spans="2:15" x14ac:dyDescent="0.25">
      <c r="B226" s="10">
        <f t="shared" si="1"/>
        <v>43377</v>
      </c>
      <c r="C226" t="s">
        <v>265</v>
      </c>
      <c r="O226" s="10"/>
    </row>
    <row r="227" spans="2:15" x14ac:dyDescent="0.25">
      <c r="B227" s="10">
        <f t="shared" si="1"/>
        <v>43378</v>
      </c>
      <c r="C227" t="s">
        <v>265</v>
      </c>
      <c r="O227" s="10"/>
    </row>
    <row r="228" spans="2:15" x14ac:dyDescent="0.25">
      <c r="B228" s="10">
        <f t="shared" si="1"/>
        <v>43379</v>
      </c>
      <c r="O228" s="10"/>
    </row>
    <row r="229" spans="2:15" x14ac:dyDescent="0.25">
      <c r="B229" s="10">
        <f t="shared" si="1"/>
        <v>43380</v>
      </c>
      <c r="O229" s="10"/>
    </row>
    <row r="230" spans="2:15" x14ac:dyDescent="0.25">
      <c r="B230" s="10">
        <f t="shared" si="1"/>
        <v>43381</v>
      </c>
      <c r="C230" t="s">
        <v>265</v>
      </c>
      <c r="O230" s="10"/>
    </row>
    <row r="231" spans="2:15" x14ac:dyDescent="0.25">
      <c r="B231" s="10">
        <f t="shared" si="1"/>
        <v>43382</v>
      </c>
      <c r="C231" t="s">
        <v>265</v>
      </c>
      <c r="O231" s="10"/>
    </row>
    <row r="232" spans="2:15" x14ac:dyDescent="0.25">
      <c r="B232" s="10">
        <f t="shared" si="1"/>
        <v>43383</v>
      </c>
      <c r="C232" t="s">
        <v>265</v>
      </c>
      <c r="O232" s="10"/>
    </row>
    <row r="233" spans="2:15" x14ac:dyDescent="0.25">
      <c r="B233" s="10">
        <f t="shared" si="1"/>
        <v>43384</v>
      </c>
      <c r="C233" t="s">
        <v>265</v>
      </c>
      <c r="O233" s="10"/>
    </row>
    <row r="234" spans="2:15" x14ac:dyDescent="0.25">
      <c r="B234" s="10">
        <f t="shared" si="1"/>
        <v>43385</v>
      </c>
      <c r="C234" t="s">
        <v>265</v>
      </c>
      <c r="O234" s="10"/>
    </row>
    <row r="235" spans="2:15" x14ac:dyDescent="0.25">
      <c r="B235" s="10">
        <f t="shared" si="1"/>
        <v>43386</v>
      </c>
      <c r="O235" s="10"/>
    </row>
    <row r="236" spans="2:15" x14ac:dyDescent="0.25">
      <c r="B236" s="10">
        <f t="shared" si="1"/>
        <v>43387</v>
      </c>
      <c r="O236" s="10"/>
    </row>
    <row r="237" spans="2:15" x14ac:dyDescent="0.25">
      <c r="B237" s="10">
        <f t="shared" si="1"/>
        <v>43388</v>
      </c>
      <c r="C237" t="s">
        <v>265</v>
      </c>
      <c r="O237" s="10"/>
    </row>
    <row r="238" spans="2:15" x14ac:dyDescent="0.25">
      <c r="B238" s="10">
        <f t="shared" si="1"/>
        <v>43389</v>
      </c>
      <c r="C238" t="s">
        <v>265</v>
      </c>
      <c r="O238" s="10"/>
    </row>
    <row r="239" spans="2:15" x14ac:dyDescent="0.25">
      <c r="B239" s="10">
        <f t="shared" si="1"/>
        <v>43390</v>
      </c>
      <c r="C239" t="s">
        <v>265</v>
      </c>
      <c r="O239" s="10"/>
    </row>
    <row r="240" spans="2:15" x14ac:dyDescent="0.25">
      <c r="B240" s="10">
        <f t="shared" si="1"/>
        <v>43391</v>
      </c>
      <c r="C240" t="s">
        <v>265</v>
      </c>
      <c r="O240" s="10"/>
    </row>
    <row r="241" spans="1:15" x14ac:dyDescent="0.25">
      <c r="B241" s="10">
        <f t="shared" si="1"/>
        <v>43392</v>
      </c>
      <c r="C241" t="s">
        <v>265</v>
      </c>
      <c r="O241" s="10"/>
    </row>
    <row r="242" spans="1:15" x14ac:dyDescent="0.25">
      <c r="B242" s="10">
        <f t="shared" si="1"/>
        <v>43393</v>
      </c>
      <c r="O242" s="10"/>
    </row>
    <row r="243" spans="1:15" x14ac:dyDescent="0.25">
      <c r="B243" s="10">
        <f t="shared" si="1"/>
        <v>43394</v>
      </c>
      <c r="O243" s="10"/>
    </row>
    <row r="244" spans="1:15" x14ac:dyDescent="0.25">
      <c r="B244" s="10">
        <f t="shared" si="1"/>
        <v>43395</v>
      </c>
      <c r="C244" t="s">
        <v>265</v>
      </c>
      <c r="O244" s="10"/>
    </row>
    <row r="245" spans="1:15" x14ac:dyDescent="0.25">
      <c r="B245" s="10">
        <f t="shared" si="1"/>
        <v>43396</v>
      </c>
      <c r="C245" t="s">
        <v>265</v>
      </c>
      <c r="O245" s="10"/>
    </row>
    <row r="246" spans="1:15" x14ac:dyDescent="0.25">
      <c r="B246" s="10">
        <f t="shared" si="1"/>
        <v>43397</v>
      </c>
      <c r="C246" t="s">
        <v>265</v>
      </c>
      <c r="O246" s="10"/>
    </row>
    <row r="247" spans="1:15" x14ac:dyDescent="0.25">
      <c r="B247" s="10">
        <f t="shared" si="1"/>
        <v>43398</v>
      </c>
      <c r="C247" t="s">
        <v>265</v>
      </c>
      <c r="O247" s="10"/>
    </row>
    <row r="248" spans="1:15" x14ac:dyDescent="0.25">
      <c r="B248" s="10">
        <f t="shared" si="1"/>
        <v>43399</v>
      </c>
      <c r="C248" t="s">
        <v>265</v>
      </c>
      <c r="O248" s="10"/>
    </row>
    <row r="249" spans="1:15" x14ac:dyDescent="0.25">
      <c r="B249" s="10">
        <f t="shared" si="1"/>
        <v>43400</v>
      </c>
      <c r="O249" s="10"/>
    </row>
    <row r="250" spans="1:15" x14ac:dyDescent="0.25">
      <c r="B250" s="10">
        <f t="shared" si="1"/>
        <v>43401</v>
      </c>
      <c r="O250" s="10"/>
    </row>
    <row r="251" spans="1:15" x14ac:dyDescent="0.25">
      <c r="B251" s="10">
        <f t="shared" si="1"/>
        <v>43402</v>
      </c>
      <c r="C251" t="s">
        <v>265</v>
      </c>
      <c r="O251" s="10"/>
    </row>
    <row r="252" spans="1:15" x14ac:dyDescent="0.25">
      <c r="B252" s="10">
        <f t="shared" si="1"/>
        <v>43403</v>
      </c>
      <c r="C252" t="s">
        <v>265</v>
      </c>
      <c r="O252" s="10"/>
    </row>
    <row r="253" spans="1:15" x14ac:dyDescent="0.25">
      <c r="B253" s="10">
        <f t="shared" si="1"/>
        <v>43404</v>
      </c>
      <c r="C253" t="s">
        <v>265</v>
      </c>
      <c r="O253" s="10"/>
    </row>
    <row r="254" spans="1:15" x14ac:dyDescent="0.25">
      <c r="O254" s="10"/>
    </row>
    <row r="255" spans="1:15" x14ac:dyDescent="0.25">
      <c r="A255" t="s">
        <v>267</v>
      </c>
      <c r="O255" s="10"/>
    </row>
    <row r="256" spans="1:15" x14ac:dyDescent="0.25">
      <c r="B256" s="12" t="s">
        <v>118</v>
      </c>
      <c r="C256" s="11">
        <f>COUNTA(C258:C288)</f>
        <v>22</v>
      </c>
      <c r="D256">
        <f>C256*525</f>
        <v>11550</v>
      </c>
      <c r="E256">
        <f>D256*1.2</f>
        <v>13860</v>
      </c>
      <c r="O256" s="10"/>
    </row>
    <row r="257" spans="2:15" x14ac:dyDescent="0.25">
      <c r="O257" s="10"/>
    </row>
    <row r="258" spans="2:15" x14ac:dyDescent="0.25">
      <c r="B258" s="10">
        <f>B253+1</f>
        <v>43405</v>
      </c>
      <c r="C258" t="s">
        <v>265</v>
      </c>
      <c r="O258" s="10"/>
    </row>
    <row r="259" spans="2:15" x14ac:dyDescent="0.25">
      <c r="B259" s="10">
        <f>B258+1</f>
        <v>43406</v>
      </c>
      <c r="C259" t="s">
        <v>265</v>
      </c>
      <c r="O259" s="10"/>
    </row>
    <row r="260" spans="2:15" x14ac:dyDescent="0.25">
      <c r="B260" s="10">
        <f t="shared" ref="B260:B280" si="2">B259+1</f>
        <v>43407</v>
      </c>
      <c r="O260" s="10"/>
    </row>
    <row r="261" spans="2:15" x14ac:dyDescent="0.25">
      <c r="B261" s="10">
        <f t="shared" si="2"/>
        <v>43408</v>
      </c>
      <c r="O261" s="10"/>
    </row>
    <row r="262" spans="2:15" x14ac:dyDescent="0.25">
      <c r="B262" s="10">
        <f t="shared" si="2"/>
        <v>43409</v>
      </c>
      <c r="C262" t="s">
        <v>265</v>
      </c>
      <c r="O262" s="10"/>
    </row>
    <row r="263" spans="2:15" x14ac:dyDescent="0.25">
      <c r="B263" s="10">
        <f t="shared" si="2"/>
        <v>43410</v>
      </c>
      <c r="C263" t="s">
        <v>265</v>
      </c>
      <c r="O263" s="10"/>
    </row>
    <row r="264" spans="2:15" x14ac:dyDescent="0.25">
      <c r="B264" s="10">
        <f t="shared" si="2"/>
        <v>43411</v>
      </c>
      <c r="C264" t="s">
        <v>265</v>
      </c>
      <c r="O264" s="10"/>
    </row>
    <row r="265" spans="2:15" x14ac:dyDescent="0.25">
      <c r="B265" s="10">
        <f t="shared" si="2"/>
        <v>43412</v>
      </c>
      <c r="C265" t="s">
        <v>265</v>
      </c>
      <c r="O265" s="10"/>
    </row>
    <row r="266" spans="2:15" x14ac:dyDescent="0.25">
      <c r="B266" s="10">
        <f t="shared" si="2"/>
        <v>43413</v>
      </c>
      <c r="C266" t="s">
        <v>265</v>
      </c>
      <c r="O266" s="10"/>
    </row>
    <row r="267" spans="2:15" x14ac:dyDescent="0.25">
      <c r="B267" s="10">
        <f t="shared" si="2"/>
        <v>43414</v>
      </c>
      <c r="O267" s="10"/>
    </row>
    <row r="268" spans="2:15" x14ac:dyDescent="0.25">
      <c r="B268" s="10">
        <f t="shared" si="2"/>
        <v>43415</v>
      </c>
      <c r="O268" s="10"/>
    </row>
    <row r="269" spans="2:15" x14ac:dyDescent="0.25">
      <c r="B269" s="10">
        <f t="shared" si="2"/>
        <v>43416</v>
      </c>
      <c r="C269" t="s">
        <v>265</v>
      </c>
      <c r="O269" s="10"/>
    </row>
    <row r="270" spans="2:15" x14ac:dyDescent="0.25">
      <c r="B270" s="10">
        <f t="shared" si="2"/>
        <v>43417</v>
      </c>
      <c r="C270" t="s">
        <v>265</v>
      </c>
      <c r="O270" s="10"/>
    </row>
    <row r="271" spans="2:15" x14ac:dyDescent="0.25">
      <c r="B271" s="10">
        <f t="shared" si="2"/>
        <v>43418</v>
      </c>
      <c r="C271" t="s">
        <v>265</v>
      </c>
      <c r="O271" s="10"/>
    </row>
    <row r="272" spans="2:15" x14ac:dyDescent="0.25">
      <c r="B272" s="10">
        <f t="shared" si="2"/>
        <v>43419</v>
      </c>
      <c r="C272" t="s">
        <v>265</v>
      </c>
      <c r="O272" s="10"/>
    </row>
    <row r="273" spans="2:15" x14ac:dyDescent="0.25">
      <c r="B273" s="10">
        <f t="shared" si="2"/>
        <v>43420</v>
      </c>
      <c r="C273" t="s">
        <v>265</v>
      </c>
      <c r="O273" s="10"/>
    </row>
    <row r="274" spans="2:15" x14ac:dyDescent="0.25">
      <c r="B274" s="10">
        <f t="shared" si="2"/>
        <v>43421</v>
      </c>
      <c r="O274" s="10"/>
    </row>
    <row r="275" spans="2:15" x14ac:dyDescent="0.25">
      <c r="B275" s="10">
        <f t="shared" si="2"/>
        <v>43422</v>
      </c>
      <c r="O275" s="10"/>
    </row>
    <row r="276" spans="2:15" x14ac:dyDescent="0.25">
      <c r="B276" s="10">
        <f t="shared" si="2"/>
        <v>43423</v>
      </c>
      <c r="C276" t="s">
        <v>265</v>
      </c>
      <c r="O276" s="10"/>
    </row>
    <row r="277" spans="2:15" x14ac:dyDescent="0.25">
      <c r="B277" s="10">
        <f t="shared" si="2"/>
        <v>43424</v>
      </c>
      <c r="C277" t="s">
        <v>265</v>
      </c>
      <c r="O277" s="10"/>
    </row>
    <row r="278" spans="2:15" x14ac:dyDescent="0.25">
      <c r="B278" s="10">
        <f t="shared" si="2"/>
        <v>43425</v>
      </c>
      <c r="C278" t="s">
        <v>265</v>
      </c>
      <c r="O278" s="10"/>
    </row>
    <row r="279" spans="2:15" x14ac:dyDescent="0.25">
      <c r="B279" s="10">
        <f t="shared" si="2"/>
        <v>43426</v>
      </c>
      <c r="C279" t="s">
        <v>265</v>
      </c>
    </row>
    <row r="280" spans="2:15" x14ac:dyDescent="0.25">
      <c r="B280" s="10">
        <f t="shared" si="2"/>
        <v>43427</v>
      </c>
      <c r="C280" t="s">
        <v>265</v>
      </c>
    </row>
    <row r="281" spans="2:15" x14ac:dyDescent="0.25">
      <c r="B281" s="10">
        <f t="shared" ref="B281:B287" si="3">B280+1</f>
        <v>43428</v>
      </c>
    </row>
    <row r="282" spans="2:15" x14ac:dyDescent="0.25">
      <c r="B282" s="10">
        <f t="shared" si="3"/>
        <v>43429</v>
      </c>
    </row>
    <row r="283" spans="2:15" x14ac:dyDescent="0.25">
      <c r="B283" s="10">
        <f t="shared" si="3"/>
        <v>43430</v>
      </c>
      <c r="C283" t="s">
        <v>265</v>
      </c>
    </row>
    <row r="284" spans="2:15" x14ac:dyDescent="0.25">
      <c r="B284" s="10">
        <f t="shared" si="3"/>
        <v>43431</v>
      </c>
      <c r="C284" t="s">
        <v>265</v>
      </c>
    </row>
    <row r="285" spans="2:15" x14ac:dyDescent="0.25">
      <c r="B285" s="10">
        <f t="shared" si="3"/>
        <v>43432</v>
      </c>
      <c r="C285" t="s">
        <v>265</v>
      </c>
    </row>
    <row r="286" spans="2:15" x14ac:dyDescent="0.25">
      <c r="B286" s="10">
        <f t="shared" si="3"/>
        <v>43433</v>
      </c>
      <c r="C286" t="s">
        <v>265</v>
      </c>
    </row>
    <row r="287" spans="2:15" x14ac:dyDescent="0.25">
      <c r="B287" s="10">
        <f t="shared" si="3"/>
        <v>43434</v>
      </c>
      <c r="C287" t="s">
        <v>265</v>
      </c>
    </row>
    <row r="289" spans="1:5" x14ac:dyDescent="0.25">
      <c r="A289" t="s">
        <v>268</v>
      </c>
    </row>
    <row r="290" spans="1:5" x14ac:dyDescent="0.25">
      <c r="B290" s="12" t="s">
        <v>118</v>
      </c>
      <c r="C290" s="11">
        <f>COUNTA(C292:C322)</f>
        <v>16</v>
      </c>
      <c r="D290">
        <f>C290*525</f>
        <v>8400</v>
      </c>
      <c r="E290">
        <f>D290*1.2</f>
        <v>10080</v>
      </c>
    </row>
    <row r="292" spans="1:5" x14ac:dyDescent="0.25">
      <c r="B292" s="10">
        <f>B287+1</f>
        <v>43435</v>
      </c>
    </row>
    <row r="293" spans="1:5" x14ac:dyDescent="0.25">
      <c r="B293" s="10">
        <f>B292+1</f>
        <v>43436</v>
      </c>
    </row>
    <row r="294" spans="1:5" x14ac:dyDescent="0.25">
      <c r="B294" s="10">
        <f t="shared" ref="B294:B321" si="4">B293+1</f>
        <v>43437</v>
      </c>
      <c r="C294" t="s">
        <v>265</v>
      </c>
    </row>
    <row r="295" spans="1:5" x14ac:dyDescent="0.25">
      <c r="B295" s="10">
        <f t="shared" si="4"/>
        <v>43438</v>
      </c>
      <c r="C295" t="s">
        <v>265</v>
      </c>
    </row>
    <row r="296" spans="1:5" x14ac:dyDescent="0.25">
      <c r="B296" s="10">
        <f t="shared" si="4"/>
        <v>43439</v>
      </c>
      <c r="C296" t="s">
        <v>265</v>
      </c>
    </row>
    <row r="297" spans="1:5" x14ac:dyDescent="0.25">
      <c r="B297" s="10">
        <f t="shared" si="4"/>
        <v>43440</v>
      </c>
      <c r="C297" t="s">
        <v>265</v>
      </c>
    </row>
    <row r="298" spans="1:5" x14ac:dyDescent="0.25">
      <c r="B298" s="10">
        <f t="shared" si="4"/>
        <v>43441</v>
      </c>
      <c r="C298" t="s">
        <v>265</v>
      </c>
    </row>
    <row r="299" spans="1:5" x14ac:dyDescent="0.25">
      <c r="B299" s="10">
        <f t="shared" si="4"/>
        <v>43442</v>
      </c>
    </row>
    <row r="300" spans="1:5" x14ac:dyDescent="0.25">
      <c r="B300" s="10">
        <f t="shared" si="4"/>
        <v>43443</v>
      </c>
    </row>
    <row r="301" spans="1:5" x14ac:dyDescent="0.25">
      <c r="B301" s="10">
        <f t="shared" si="4"/>
        <v>43444</v>
      </c>
      <c r="C301" t="s">
        <v>265</v>
      </c>
    </row>
    <row r="302" spans="1:5" x14ac:dyDescent="0.25">
      <c r="B302" s="10">
        <f t="shared" si="4"/>
        <v>43445</v>
      </c>
      <c r="C302" t="s">
        <v>265</v>
      </c>
    </row>
    <row r="303" spans="1:5" x14ac:dyDescent="0.25">
      <c r="B303" s="10">
        <f t="shared" si="4"/>
        <v>43446</v>
      </c>
      <c r="C303" t="s">
        <v>265</v>
      </c>
    </row>
    <row r="304" spans="1:5" x14ac:dyDescent="0.25">
      <c r="B304" s="10">
        <f t="shared" si="4"/>
        <v>43447</v>
      </c>
      <c r="C304" t="s">
        <v>265</v>
      </c>
    </row>
    <row r="305" spans="2:3" x14ac:dyDescent="0.25">
      <c r="B305" s="10">
        <f t="shared" si="4"/>
        <v>43448</v>
      </c>
      <c r="C305" t="s">
        <v>265</v>
      </c>
    </row>
    <row r="306" spans="2:3" x14ac:dyDescent="0.25">
      <c r="B306" s="10">
        <f t="shared" si="4"/>
        <v>43449</v>
      </c>
    </row>
    <row r="307" spans="2:3" x14ac:dyDescent="0.25">
      <c r="B307" s="10">
        <f t="shared" si="4"/>
        <v>43450</v>
      </c>
    </row>
    <row r="308" spans="2:3" x14ac:dyDescent="0.25">
      <c r="B308" s="10">
        <f t="shared" si="4"/>
        <v>43451</v>
      </c>
      <c r="C308" t="s">
        <v>265</v>
      </c>
    </row>
    <row r="309" spans="2:3" x14ac:dyDescent="0.25">
      <c r="B309" s="10">
        <f t="shared" si="4"/>
        <v>43452</v>
      </c>
      <c r="C309" t="s">
        <v>265</v>
      </c>
    </row>
    <row r="310" spans="2:3" x14ac:dyDescent="0.25">
      <c r="B310" s="10">
        <f t="shared" si="4"/>
        <v>43453</v>
      </c>
      <c r="C310" t="s">
        <v>265</v>
      </c>
    </row>
    <row r="311" spans="2:3" x14ac:dyDescent="0.25">
      <c r="B311" s="10">
        <f t="shared" si="4"/>
        <v>43454</v>
      </c>
      <c r="C311" t="s">
        <v>265</v>
      </c>
    </row>
    <row r="312" spans="2:3" x14ac:dyDescent="0.25">
      <c r="B312" s="10">
        <f t="shared" si="4"/>
        <v>43455</v>
      </c>
      <c r="C312" t="s">
        <v>265</v>
      </c>
    </row>
    <row r="313" spans="2:3" x14ac:dyDescent="0.25">
      <c r="B313" s="10">
        <f t="shared" si="4"/>
        <v>43456</v>
      </c>
    </row>
    <row r="314" spans="2:3" x14ac:dyDescent="0.25">
      <c r="B314" s="10">
        <f t="shared" si="4"/>
        <v>43457</v>
      </c>
    </row>
    <row r="315" spans="2:3" x14ac:dyDescent="0.25">
      <c r="B315" s="10">
        <f t="shared" si="4"/>
        <v>43458</v>
      </c>
      <c r="C315" t="s">
        <v>265</v>
      </c>
    </row>
    <row r="316" spans="2:3" x14ac:dyDescent="0.25">
      <c r="B316" s="10">
        <f t="shared" si="4"/>
        <v>43459</v>
      </c>
    </row>
    <row r="317" spans="2:3" x14ac:dyDescent="0.25">
      <c r="B317" s="10">
        <f t="shared" si="4"/>
        <v>43460</v>
      </c>
    </row>
    <row r="318" spans="2:3" x14ac:dyDescent="0.25">
      <c r="B318" s="10">
        <f t="shared" si="4"/>
        <v>43461</v>
      </c>
    </row>
    <row r="319" spans="2:3" x14ac:dyDescent="0.25">
      <c r="B319" s="10">
        <f t="shared" si="4"/>
        <v>43462</v>
      </c>
    </row>
    <row r="320" spans="2:3" x14ac:dyDescent="0.25">
      <c r="B320" s="10">
        <f t="shared" si="4"/>
        <v>43463</v>
      </c>
    </row>
    <row r="321" spans="2:2" x14ac:dyDescent="0.25">
      <c r="B321" s="10">
        <f t="shared" si="4"/>
        <v>43464</v>
      </c>
    </row>
  </sheetData>
  <sortState xmlns:xlrd2="http://schemas.microsoft.com/office/spreadsheetml/2017/richdata2" ref="O135:O278">
    <sortCondition ref="O135:O278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A959-4F44-4856-8472-5C94BF54C243}">
  <dimension ref="B1:M36"/>
  <sheetViews>
    <sheetView workbookViewId="0">
      <selection activeCell="B9" sqref="B9:B16"/>
    </sheetView>
  </sheetViews>
  <sheetFormatPr defaultRowHeight="15" x14ac:dyDescent="0.25"/>
  <cols>
    <col min="2" max="2" width="19.5703125" bestFit="1" customWidth="1"/>
    <col min="3" max="3" width="26.42578125" bestFit="1" customWidth="1"/>
    <col min="4" max="4" width="45.5703125" bestFit="1" customWidth="1"/>
    <col min="5" max="5" width="15" bestFit="1" customWidth="1"/>
    <col min="6" max="6" width="18.85546875" bestFit="1" customWidth="1"/>
    <col min="7" max="7" width="17.42578125" bestFit="1" customWidth="1"/>
    <col min="8" max="8" width="15.85546875" bestFit="1" customWidth="1"/>
    <col min="9" max="9" width="17" bestFit="1" customWidth="1"/>
    <col min="12" max="12" width="24" bestFit="1" customWidth="1"/>
    <col min="13" max="13" width="44.28515625" bestFit="1" customWidth="1"/>
  </cols>
  <sheetData>
    <row r="1" spans="2:13" x14ac:dyDescent="0.25">
      <c r="F1" t="s">
        <v>311</v>
      </c>
      <c r="G1" t="s">
        <v>312</v>
      </c>
      <c r="H1" t="s">
        <v>316</v>
      </c>
      <c r="I1" t="s">
        <v>317</v>
      </c>
    </row>
    <row r="2" spans="2:13" x14ac:dyDescent="0.25">
      <c r="B2" t="s">
        <v>269</v>
      </c>
      <c r="C2" t="s">
        <v>7</v>
      </c>
      <c r="D2" t="s">
        <v>282</v>
      </c>
      <c r="E2" s="21" t="s">
        <v>307</v>
      </c>
      <c r="F2" t="s">
        <v>308</v>
      </c>
      <c r="G2" t="s">
        <v>313</v>
      </c>
      <c r="H2" t="s">
        <v>313</v>
      </c>
      <c r="I2" t="s">
        <v>313</v>
      </c>
    </row>
    <row r="3" spans="2:13" x14ac:dyDescent="0.25">
      <c r="B3" t="s">
        <v>270</v>
      </c>
      <c r="C3" t="s">
        <v>293</v>
      </c>
      <c r="D3" t="s">
        <v>283</v>
      </c>
      <c r="E3" s="21" t="s">
        <v>309</v>
      </c>
      <c r="F3" t="s">
        <v>304</v>
      </c>
      <c r="G3" t="s">
        <v>314</v>
      </c>
      <c r="H3" t="s">
        <v>314</v>
      </c>
      <c r="I3" t="s">
        <v>314</v>
      </c>
    </row>
    <row r="4" spans="2:13" x14ac:dyDescent="0.25">
      <c r="B4" t="s">
        <v>271</v>
      </c>
      <c r="C4" t="s">
        <v>294</v>
      </c>
      <c r="D4" t="s">
        <v>284</v>
      </c>
      <c r="E4" s="21" t="s">
        <v>307</v>
      </c>
      <c r="F4" t="s">
        <v>308</v>
      </c>
      <c r="G4" t="s">
        <v>313</v>
      </c>
      <c r="H4" t="s">
        <v>313</v>
      </c>
      <c r="I4" t="s">
        <v>313</v>
      </c>
    </row>
    <row r="5" spans="2:13" x14ac:dyDescent="0.25">
      <c r="B5" t="s">
        <v>272</v>
      </c>
      <c r="C5" t="s">
        <v>295</v>
      </c>
      <c r="D5" t="s">
        <v>285</v>
      </c>
      <c r="E5" s="21" t="s">
        <v>307</v>
      </c>
      <c r="F5" t="s">
        <v>308</v>
      </c>
      <c r="G5" t="s">
        <v>313</v>
      </c>
      <c r="H5" t="s">
        <v>313</v>
      </c>
      <c r="I5" t="s">
        <v>313</v>
      </c>
    </row>
    <row r="6" spans="2:13" x14ac:dyDescent="0.25">
      <c r="B6" t="s">
        <v>273</v>
      </c>
      <c r="C6" t="s">
        <v>296</v>
      </c>
      <c r="D6" t="s">
        <v>286</v>
      </c>
      <c r="E6" s="21" t="s">
        <v>307</v>
      </c>
      <c r="F6" t="s">
        <v>308</v>
      </c>
      <c r="G6" t="s">
        <v>313</v>
      </c>
      <c r="H6" t="s">
        <v>313</v>
      </c>
      <c r="I6" t="s">
        <v>313</v>
      </c>
      <c r="L6" s="8" t="s">
        <v>7</v>
      </c>
      <c r="M6" s="8" t="s">
        <v>282</v>
      </c>
    </row>
    <row r="7" spans="2:13" x14ac:dyDescent="0.25">
      <c r="B7" t="s">
        <v>274</v>
      </c>
      <c r="C7" t="s">
        <v>297</v>
      </c>
      <c r="D7" t="s">
        <v>287</v>
      </c>
      <c r="E7" s="21" t="s">
        <v>307</v>
      </c>
      <c r="F7" t="s">
        <v>304</v>
      </c>
      <c r="G7" t="s">
        <v>313</v>
      </c>
      <c r="H7" t="s">
        <v>313</v>
      </c>
      <c r="I7" t="s">
        <v>327</v>
      </c>
      <c r="L7" s="8" t="s">
        <v>293</v>
      </c>
      <c r="M7" s="8" t="s">
        <v>283</v>
      </c>
    </row>
    <row r="8" spans="2:13" x14ac:dyDescent="0.25">
      <c r="B8" t="s">
        <v>275</v>
      </c>
      <c r="C8" t="s">
        <v>298</v>
      </c>
      <c r="D8" t="s">
        <v>288</v>
      </c>
      <c r="E8" s="21" t="s">
        <v>307</v>
      </c>
      <c r="F8" t="s">
        <v>304</v>
      </c>
      <c r="G8" t="s">
        <v>313</v>
      </c>
      <c r="H8" t="s">
        <v>313</v>
      </c>
      <c r="I8" t="s">
        <v>313</v>
      </c>
      <c r="L8" s="8" t="s">
        <v>330</v>
      </c>
      <c r="M8" s="8" t="s">
        <v>331</v>
      </c>
    </row>
    <row r="9" spans="2:13" x14ac:dyDescent="0.25">
      <c r="B9" t="s">
        <v>276</v>
      </c>
      <c r="C9" t="s">
        <v>299</v>
      </c>
      <c r="D9" t="s">
        <v>289</v>
      </c>
      <c r="E9" s="21" t="s">
        <v>307</v>
      </c>
      <c r="F9" t="s">
        <v>304</v>
      </c>
      <c r="G9" t="s">
        <v>313</v>
      </c>
      <c r="H9" t="s">
        <v>313</v>
      </c>
      <c r="I9" t="s">
        <v>313</v>
      </c>
      <c r="L9" s="8" t="s">
        <v>22</v>
      </c>
      <c r="M9" s="8" t="s">
        <v>335</v>
      </c>
    </row>
    <row r="10" spans="2:13" x14ac:dyDescent="0.25">
      <c r="B10" t="s">
        <v>277</v>
      </c>
      <c r="C10" t="s">
        <v>300</v>
      </c>
      <c r="D10" t="s">
        <v>290</v>
      </c>
      <c r="E10" s="21" t="s">
        <v>307</v>
      </c>
      <c r="F10" t="s">
        <v>308</v>
      </c>
      <c r="G10" t="s">
        <v>313</v>
      </c>
      <c r="H10" t="s">
        <v>313</v>
      </c>
      <c r="I10" t="s">
        <v>313</v>
      </c>
    </row>
    <row r="11" spans="2:13" x14ac:dyDescent="0.25">
      <c r="B11" t="s">
        <v>278</v>
      </c>
      <c r="C11" t="s">
        <v>301</v>
      </c>
      <c r="D11" t="s">
        <v>291</v>
      </c>
      <c r="E11" s="21" t="s">
        <v>307</v>
      </c>
      <c r="F11" t="s">
        <v>304</v>
      </c>
      <c r="G11" t="s">
        <v>313</v>
      </c>
      <c r="H11" t="s">
        <v>313</v>
      </c>
      <c r="I11" t="s">
        <v>313</v>
      </c>
    </row>
    <row r="12" spans="2:13" x14ac:dyDescent="0.25">
      <c r="B12" t="s">
        <v>279</v>
      </c>
      <c r="C12" t="s">
        <v>302</v>
      </c>
      <c r="D12" t="s">
        <v>292</v>
      </c>
      <c r="E12" s="21" t="s">
        <v>307</v>
      </c>
      <c r="F12" t="s">
        <v>304</v>
      </c>
      <c r="G12" t="s">
        <v>313</v>
      </c>
      <c r="H12" t="s">
        <v>313</v>
      </c>
      <c r="I12" t="s">
        <v>313</v>
      </c>
    </row>
    <row r="13" spans="2:13" x14ac:dyDescent="0.25">
      <c r="B13" t="s">
        <v>280</v>
      </c>
      <c r="C13" t="s">
        <v>108</v>
      </c>
      <c r="D13" s="1" t="s">
        <v>306</v>
      </c>
      <c r="E13" s="21" t="s">
        <v>307</v>
      </c>
      <c r="F13" t="s">
        <v>308</v>
      </c>
      <c r="G13" t="s">
        <v>313</v>
      </c>
      <c r="H13" t="s">
        <v>313</v>
      </c>
      <c r="I13" t="s">
        <v>313</v>
      </c>
    </row>
    <row r="14" spans="2:13" x14ac:dyDescent="0.25">
      <c r="B14" t="s">
        <v>281</v>
      </c>
      <c r="C14" t="s">
        <v>303</v>
      </c>
      <c r="D14" s="1" t="s">
        <v>305</v>
      </c>
      <c r="E14" s="21" t="s">
        <v>307</v>
      </c>
      <c r="F14" t="s">
        <v>308</v>
      </c>
      <c r="G14" t="s">
        <v>313</v>
      </c>
      <c r="H14" t="s">
        <v>313</v>
      </c>
      <c r="I14" t="s">
        <v>313</v>
      </c>
      <c r="L14" t="s">
        <v>336</v>
      </c>
    </row>
    <row r="15" spans="2:13" x14ac:dyDescent="0.25">
      <c r="B15" t="s">
        <v>329</v>
      </c>
      <c r="C15" t="s">
        <v>330</v>
      </c>
      <c r="D15" s="1" t="s">
        <v>331</v>
      </c>
      <c r="E15" s="21" t="s">
        <v>307</v>
      </c>
      <c r="F15" t="s">
        <v>308</v>
      </c>
      <c r="G15" t="s">
        <v>313</v>
      </c>
      <c r="H15" t="s">
        <v>313</v>
      </c>
      <c r="I15" t="s">
        <v>313</v>
      </c>
    </row>
    <row r="16" spans="2:13" x14ac:dyDescent="0.25">
      <c r="B16" t="s">
        <v>334</v>
      </c>
      <c r="C16" t="s">
        <v>22</v>
      </c>
      <c r="D16" s="1" t="s">
        <v>335</v>
      </c>
      <c r="E16" s="21" t="s">
        <v>307</v>
      </c>
      <c r="F16" t="s">
        <v>308</v>
      </c>
      <c r="G16" t="s">
        <v>313</v>
      </c>
      <c r="H16" t="s">
        <v>313</v>
      </c>
      <c r="I16" t="s">
        <v>313</v>
      </c>
    </row>
    <row r="18" spans="2:7" x14ac:dyDescent="0.25">
      <c r="B18" t="s">
        <v>315</v>
      </c>
    </row>
    <row r="19" spans="2:7" x14ac:dyDescent="0.25">
      <c r="B19" t="s">
        <v>310</v>
      </c>
      <c r="F19" s="20"/>
    </row>
    <row r="23" spans="2:7" x14ac:dyDescent="0.25">
      <c r="E23" t="s">
        <v>319</v>
      </c>
      <c r="G23" t="s">
        <v>328</v>
      </c>
    </row>
    <row r="24" spans="2:7" x14ac:dyDescent="0.25">
      <c r="D24" t="s">
        <v>318</v>
      </c>
      <c r="E24" t="s">
        <v>320</v>
      </c>
      <c r="G24" t="s">
        <v>318</v>
      </c>
    </row>
    <row r="25" spans="2:7" x14ac:dyDescent="0.25">
      <c r="B25" t="s">
        <v>269</v>
      </c>
      <c r="D25" t="s">
        <v>321</v>
      </c>
      <c r="E25" t="s">
        <v>322</v>
      </c>
      <c r="G25" t="s">
        <v>321</v>
      </c>
    </row>
    <row r="26" spans="2:7" x14ac:dyDescent="0.25">
      <c r="B26" t="s">
        <v>271</v>
      </c>
      <c r="D26" t="s">
        <v>323</v>
      </c>
      <c r="E26" t="s">
        <v>325</v>
      </c>
      <c r="G26" t="s">
        <v>323</v>
      </c>
    </row>
    <row r="27" spans="2:7" x14ac:dyDescent="0.25">
      <c r="B27" t="s">
        <v>272</v>
      </c>
      <c r="D27" t="s">
        <v>324</v>
      </c>
      <c r="G27" t="s">
        <v>324</v>
      </c>
    </row>
    <row r="28" spans="2:7" x14ac:dyDescent="0.25">
      <c r="B28" t="s">
        <v>273</v>
      </c>
      <c r="D28" t="s">
        <v>326</v>
      </c>
      <c r="G28" t="s">
        <v>326</v>
      </c>
    </row>
    <row r="29" spans="2:7" x14ac:dyDescent="0.25">
      <c r="B29" t="s">
        <v>274</v>
      </c>
    </row>
    <row r="30" spans="2:7" x14ac:dyDescent="0.25">
      <c r="B30" t="s">
        <v>275</v>
      </c>
    </row>
    <row r="31" spans="2:7" x14ac:dyDescent="0.25">
      <c r="B31" t="s">
        <v>276</v>
      </c>
    </row>
    <row r="32" spans="2:7" x14ac:dyDescent="0.25">
      <c r="B32" t="s">
        <v>277</v>
      </c>
      <c r="D32" t="s">
        <v>332</v>
      </c>
    </row>
    <row r="33" spans="2:4" x14ac:dyDescent="0.25">
      <c r="B33" t="s">
        <v>278</v>
      </c>
      <c r="D33" t="s">
        <v>333</v>
      </c>
    </row>
    <row r="34" spans="2:4" x14ac:dyDescent="0.25">
      <c r="B34" t="s">
        <v>279</v>
      </c>
    </row>
    <row r="35" spans="2:4" x14ac:dyDescent="0.25">
      <c r="B35" t="s">
        <v>280</v>
      </c>
    </row>
    <row r="36" spans="2:4" x14ac:dyDescent="0.25">
      <c r="B36" t="s">
        <v>281</v>
      </c>
    </row>
  </sheetData>
  <hyperlinks>
    <hyperlink ref="D14" r:id="rId1" xr:uid="{94B8A150-F350-41A3-A609-89F3608380DD}"/>
    <hyperlink ref="D13" r:id="rId2" xr:uid="{9FAC6278-3A62-4461-8BE6-3054C75CB77F}"/>
    <hyperlink ref="D15" r:id="rId3" xr:uid="{6D360B01-0E2E-4CB2-B911-FB752123CDC5}"/>
    <hyperlink ref="D16" r:id="rId4" xr:uid="{6F5F29AC-7F8E-42F3-91DA-909F8B6249C3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60FF-BDF2-42CC-AEF4-43AA33665E43}">
  <dimension ref="C2:K12"/>
  <sheetViews>
    <sheetView workbookViewId="0">
      <selection activeCell="J6" sqref="J6"/>
    </sheetView>
  </sheetViews>
  <sheetFormatPr defaultColWidth="11.42578125" defaultRowHeight="15" x14ac:dyDescent="0.25"/>
  <cols>
    <col min="1" max="16384" width="11.42578125" style="3"/>
  </cols>
  <sheetData>
    <row r="2" spans="3:11" x14ac:dyDescent="0.25">
      <c r="G2" s="23" t="s">
        <v>50</v>
      </c>
      <c r="H2" s="23"/>
    </row>
    <row r="4" spans="3:11" ht="54" customHeight="1" x14ac:dyDescent="0.25">
      <c r="C4" s="4" t="s">
        <v>54</v>
      </c>
      <c r="D4" s="4" t="s">
        <v>48</v>
      </c>
      <c r="G4" s="4" t="s">
        <v>46</v>
      </c>
      <c r="H4" s="4" t="s">
        <v>51</v>
      </c>
    </row>
    <row r="5" spans="3:11" ht="54" customHeight="1" x14ac:dyDescent="0.25">
      <c r="C5" s="4" t="s">
        <v>46</v>
      </c>
      <c r="D5" s="4" t="s">
        <v>46</v>
      </c>
      <c r="G5" s="4" t="s">
        <v>69</v>
      </c>
      <c r="H5" s="4" t="s">
        <v>46</v>
      </c>
    </row>
    <row r="6" spans="3:11" ht="54" customHeight="1" x14ac:dyDescent="0.25">
      <c r="C6" s="4" t="s">
        <v>46</v>
      </c>
      <c r="D6" s="4" t="s">
        <v>108</v>
      </c>
    </row>
    <row r="7" spans="3:11" ht="54" customHeight="1" x14ac:dyDescent="0.25"/>
    <row r="8" spans="3:11" ht="54" customHeight="1" x14ac:dyDescent="0.25">
      <c r="F8" s="4" t="s">
        <v>46</v>
      </c>
      <c r="G8" s="4" t="s">
        <v>46</v>
      </c>
      <c r="H8" s="4" t="s">
        <v>52</v>
      </c>
    </row>
    <row r="9" spans="3:11" ht="54" customHeight="1" x14ac:dyDescent="0.25">
      <c r="F9" s="4" t="s">
        <v>47</v>
      </c>
      <c r="G9" s="4" t="s">
        <v>86</v>
      </c>
      <c r="H9" s="4" t="s">
        <v>53</v>
      </c>
    </row>
    <row r="10" spans="3:11" x14ac:dyDescent="0.25">
      <c r="K10" s="3" t="s">
        <v>50</v>
      </c>
    </row>
    <row r="11" spans="3:11" ht="30" x14ac:dyDescent="0.25">
      <c r="K11" s="3" t="s">
        <v>90</v>
      </c>
    </row>
    <row r="12" spans="3:11" ht="30" x14ac:dyDescent="0.25">
      <c r="K12" s="3" t="s">
        <v>89</v>
      </c>
    </row>
  </sheetData>
  <mergeCells count="1"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8333-8FFF-46B8-ACFA-577078AEAEFC}">
  <dimension ref="B3:C17"/>
  <sheetViews>
    <sheetView workbookViewId="0">
      <selection activeCell="E39" sqref="E39"/>
    </sheetView>
  </sheetViews>
  <sheetFormatPr defaultRowHeight="15" x14ac:dyDescent="0.25"/>
  <cols>
    <col min="6" max="6" width="24.42578125" customWidth="1"/>
  </cols>
  <sheetData>
    <row r="3" spans="2:3" x14ac:dyDescent="0.25">
      <c r="B3" t="s">
        <v>55</v>
      </c>
      <c r="C3" s="1" t="s">
        <v>56</v>
      </c>
    </row>
    <row r="6" spans="2:3" x14ac:dyDescent="0.25">
      <c r="C6" t="s">
        <v>57</v>
      </c>
    </row>
    <row r="7" spans="2:3" x14ac:dyDescent="0.25">
      <c r="C7" t="s">
        <v>58</v>
      </c>
    </row>
    <row r="8" spans="2:3" x14ac:dyDescent="0.25">
      <c r="C8" t="s">
        <v>59</v>
      </c>
    </row>
    <row r="9" spans="2:3" x14ac:dyDescent="0.25">
      <c r="C9" t="s">
        <v>60</v>
      </c>
    </row>
    <row r="10" spans="2:3" x14ac:dyDescent="0.25">
      <c r="C10" t="s">
        <v>61</v>
      </c>
    </row>
    <row r="11" spans="2:3" x14ac:dyDescent="0.25">
      <c r="C11" t="s">
        <v>62</v>
      </c>
    </row>
    <row r="12" spans="2:3" x14ac:dyDescent="0.25">
      <c r="C12" t="s">
        <v>63</v>
      </c>
    </row>
    <row r="13" spans="2:3" x14ac:dyDescent="0.25">
      <c r="C13" t="s">
        <v>64</v>
      </c>
    </row>
    <row r="14" spans="2:3" x14ac:dyDescent="0.25">
      <c r="C14" t="s">
        <v>65</v>
      </c>
    </row>
    <row r="15" spans="2:3" x14ac:dyDescent="0.25">
      <c r="C15" t="s">
        <v>66</v>
      </c>
    </row>
    <row r="16" spans="2:3" x14ac:dyDescent="0.25">
      <c r="C16" t="s">
        <v>67</v>
      </c>
    </row>
    <row r="17" spans="3:3" x14ac:dyDescent="0.25">
      <c r="C17" t="s">
        <v>68</v>
      </c>
    </row>
  </sheetData>
  <hyperlinks>
    <hyperlink ref="C3" r:id="rId1" xr:uid="{F26E57C3-B7F2-45B6-B057-977B9A3EB44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7E57-FBE3-4B64-B75A-40C6EF65D7D0}">
  <dimension ref="B2:E24"/>
  <sheetViews>
    <sheetView workbookViewId="0">
      <selection activeCell="A5" sqref="A5"/>
    </sheetView>
  </sheetViews>
  <sheetFormatPr defaultRowHeight="15" x14ac:dyDescent="0.25"/>
  <cols>
    <col min="4" max="5" width="25.140625" customWidth="1"/>
  </cols>
  <sheetData>
    <row r="2" spans="2:5" x14ac:dyDescent="0.25">
      <c r="B2" t="s">
        <v>91</v>
      </c>
    </row>
    <row r="4" spans="2:5" x14ac:dyDescent="0.25">
      <c r="B4" t="s">
        <v>92</v>
      </c>
      <c r="C4" t="s">
        <v>93</v>
      </c>
    </row>
    <row r="5" spans="2:5" s="5" customFormat="1" ht="90" x14ac:dyDescent="0.25">
      <c r="B5" s="5">
        <v>13</v>
      </c>
      <c r="C5" s="5" t="s">
        <v>94</v>
      </c>
      <c r="D5" s="5" t="s">
        <v>95</v>
      </c>
      <c r="E5" s="6" t="s">
        <v>96</v>
      </c>
    </row>
    <row r="6" spans="2:5" s="5" customFormat="1" x14ac:dyDescent="0.25"/>
    <row r="7" spans="2:5" s="5" customFormat="1" x14ac:dyDescent="0.25"/>
    <row r="8" spans="2:5" s="5" customFormat="1" x14ac:dyDescent="0.25"/>
    <row r="9" spans="2:5" s="5" customFormat="1" x14ac:dyDescent="0.25"/>
    <row r="10" spans="2:5" s="5" customFormat="1" x14ac:dyDescent="0.25"/>
    <row r="11" spans="2:5" s="5" customFormat="1" x14ac:dyDescent="0.25"/>
    <row r="12" spans="2:5" s="5" customFormat="1" x14ac:dyDescent="0.25"/>
    <row r="13" spans="2:5" s="5" customFormat="1" x14ac:dyDescent="0.25"/>
    <row r="14" spans="2:5" s="5" customFormat="1" x14ac:dyDescent="0.25"/>
    <row r="15" spans="2:5" s="5" customFormat="1" x14ac:dyDescent="0.25"/>
    <row r="16" spans="2:5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Scratch</vt:lpstr>
      <vt:lpstr>Documents</vt:lpstr>
      <vt:lpstr>People</vt:lpstr>
      <vt:lpstr>Diary</vt:lpstr>
      <vt:lpstr>Sheet1</vt:lpstr>
      <vt:lpstr>Numero Office</vt:lpstr>
      <vt:lpstr>Process Maps</vt:lpstr>
      <vt:lpstr>SDD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2018-06-21T15:02:35Z</dcterms:created>
  <dcterms:modified xsi:type="dcterms:W3CDTF">2019-12-11T14:22:55Z</dcterms:modified>
</cp:coreProperties>
</file>