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amesc\Documents\"/>
    </mc:Choice>
  </mc:AlternateContent>
  <bookViews>
    <workbookView minimized="1" xWindow="0" yWindow="0" windowWidth="28800" windowHeight="12795" activeTab="1" xr2:uid="{D60E43F4-2E57-4B32-8621-3CDF209CDA3C}"/>
  </bookViews>
  <sheets>
    <sheet name="XML Creation_Cycle 1" sheetId="1" r:id="rId1"/>
    <sheet name="XML Creation_Cycle 2" sheetId="6" r:id="rId2"/>
    <sheet name="Sheet1" sheetId="3" r:id="rId3"/>
    <sheet name="Table to send data to UAT" sheetId="2" r:id="rId4"/>
    <sheet name="Sheet2" sheetId="4" r:id="rId5"/>
    <sheet name="Sheet3" sheetId="5" r:id="rId6"/>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 i="6" l="1"/>
  <c r="C55" i="6"/>
  <c r="G54" i="6"/>
  <c r="C54" i="6"/>
  <c r="H52" i="6"/>
  <c r="G52" i="6"/>
  <c r="F52" i="6"/>
  <c r="B52" i="6"/>
  <c r="G51" i="6"/>
  <c r="C51" i="6"/>
  <c r="A51" i="6"/>
  <c r="H50" i="6"/>
  <c r="F50" i="6"/>
  <c r="C50" i="6"/>
  <c r="B50" i="6"/>
  <c r="H49" i="6"/>
  <c r="F49" i="6"/>
  <c r="C49" i="6"/>
  <c r="B49" i="6"/>
  <c r="A49" i="6"/>
  <c r="C48" i="6"/>
  <c r="A48" i="6"/>
  <c r="H47" i="6"/>
  <c r="G47" i="6"/>
  <c r="F47" i="6"/>
  <c r="B47" i="6"/>
  <c r="AB46" i="6"/>
  <c r="H46" i="6"/>
  <c r="F46" i="6"/>
  <c r="C46" i="6"/>
  <c r="B46" i="6"/>
  <c r="A46" i="6"/>
  <c r="AB45" i="6"/>
  <c r="G45" i="6"/>
  <c r="E45" i="6"/>
  <c r="D45" i="6"/>
  <c r="A45" i="6"/>
  <c r="AB44" i="6"/>
  <c r="G44" i="6"/>
  <c r="C44" i="6"/>
  <c r="AB43" i="6"/>
  <c r="E43" i="6"/>
  <c r="D43" i="6"/>
  <c r="AB42" i="6"/>
  <c r="H42" i="6"/>
  <c r="F42" i="6"/>
  <c r="E42" i="6"/>
  <c r="D42" i="6"/>
  <c r="C42" i="6"/>
  <c r="B42" i="6"/>
  <c r="AB41" i="6"/>
  <c r="G41" i="6"/>
  <c r="E41" i="6"/>
  <c r="D41" i="6"/>
  <c r="C41" i="6"/>
  <c r="A41" i="6"/>
  <c r="AB40" i="6"/>
  <c r="H40" i="6"/>
  <c r="G40" i="6"/>
  <c r="F40" i="6"/>
  <c r="E40" i="6"/>
  <c r="D40" i="6"/>
  <c r="B40" i="6"/>
  <c r="AB39" i="6"/>
  <c r="H39" i="6"/>
  <c r="F39" i="6"/>
  <c r="C39" i="6"/>
  <c r="B39" i="6"/>
  <c r="A39" i="6"/>
  <c r="AB38" i="6"/>
  <c r="H38" i="6"/>
  <c r="E38" i="6"/>
  <c r="D38" i="6"/>
  <c r="C38" i="6"/>
  <c r="A38" i="6"/>
  <c r="AB37" i="6"/>
  <c r="A37" i="6"/>
  <c r="AB36" i="6"/>
  <c r="H36" i="6"/>
  <c r="F36" i="6"/>
  <c r="E36" i="6"/>
  <c r="D36" i="6"/>
  <c r="B36" i="6"/>
  <c r="AB35" i="6"/>
  <c r="H35" i="6"/>
  <c r="F35" i="6"/>
  <c r="C35" i="6"/>
  <c r="B35" i="6"/>
  <c r="A35" i="6"/>
  <c r="AB34" i="6"/>
  <c r="E34" i="6"/>
  <c r="D34" i="6"/>
  <c r="C34" i="6"/>
  <c r="A34" i="6"/>
  <c r="AB33" i="6"/>
  <c r="D33" i="6"/>
  <c r="AB32" i="6"/>
  <c r="C32" i="6"/>
  <c r="AB31" i="6"/>
  <c r="E31" i="6"/>
  <c r="D31" i="6"/>
  <c r="A31" i="6"/>
  <c r="AB30" i="6"/>
  <c r="E30" i="6"/>
  <c r="D30" i="6"/>
  <c r="A30" i="6"/>
  <c r="AB29" i="6"/>
  <c r="AB28" i="6"/>
  <c r="C28" i="6"/>
  <c r="B28" i="6"/>
  <c r="AB27" i="6"/>
  <c r="C27" i="6"/>
  <c r="C26" i="6"/>
  <c r="G25" i="6"/>
  <c r="C25" i="6"/>
  <c r="B25" i="6"/>
  <c r="G24" i="6"/>
  <c r="E24" i="6"/>
  <c r="B24" i="6"/>
  <c r="F23" i="6"/>
  <c r="D23" i="6"/>
  <c r="C23" i="6"/>
  <c r="A23" i="6"/>
  <c r="AT21" i="6"/>
  <c r="AO21" i="6"/>
  <c r="C21" i="6"/>
  <c r="B21" i="6"/>
  <c r="A21" i="6"/>
  <c r="AT20" i="6"/>
  <c r="AO20" i="6"/>
  <c r="AT19" i="6"/>
  <c r="AO19" i="6"/>
  <c r="AT18" i="6"/>
  <c r="AO18" i="6"/>
  <c r="AT17" i="6"/>
  <c r="AO17" i="6"/>
  <c r="AT16" i="6"/>
  <c r="AO16" i="6"/>
  <c r="AT15" i="6"/>
  <c r="AO15" i="6"/>
  <c r="AT14" i="6"/>
  <c r="AO14" i="6"/>
  <c r="AT13" i="6"/>
  <c r="AO13" i="6"/>
  <c r="AT12" i="6"/>
  <c r="AO12" i="6"/>
  <c r="AT11" i="6"/>
  <c r="AO11" i="6"/>
  <c r="AT10" i="6"/>
  <c r="AO10" i="6"/>
  <c r="AT9" i="6"/>
  <c r="AO9" i="6"/>
  <c r="AT8" i="6"/>
  <c r="AO8" i="6"/>
  <c r="AT7" i="6"/>
  <c r="AO7" i="6"/>
  <c r="AT6" i="6"/>
  <c r="AO6" i="6"/>
  <c r="AT5" i="6"/>
  <c r="AO5" i="6"/>
  <c r="AT4" i="6"/>
  <c r="AO4" i="6"/>
  <c r="F38" i="6"/>
  <c r="C20" i="6"/>
  <c r="B20" i="6"/>
  <c r="D20" i="6" l="1"/>
  <c r="A20" i="6"/>
  <c r="E20" i="6"/>
  <c r="E33" i="6"/>
  <c r="G43" i="6"/>
  <c r="B38" i="6"/>
  <c r="G25" i="1"/>
  <c r="G24" i="1"/>
  <c r="B24" i="1"/>
  <c r="P9" i="3" l="1"/>
  <c r="K9" i="3"/>
  <c r="P8" i="3"/>
  <c r="K8" i="3"/>
  <c r="P7" i="3"/>
  <c r="K7" i="3"/>
  <c r="P6" i="3"/>
  <c r="K6" i="3"/>
  <c r="P5" i="3"/>
  <c r="K5" i="3"/>
  <c r="P4" i="3"/>
  <c r="K4" i="3"/>
  <c r="P3" i="3"/>
  <c r="K3" i="3"/>
  <c r="P2" i="3"/>
  <c r="K2" i="3"/>
  <c r="AT2" i="1"/>
  <c r="AO2" i="1"/>
  <c r="AF2" i="1"/>
  <c r="AC2" i="1"/>
  <c r="H52" i="1"/>
  <c r="AB27" i="1"/>
  <c r="AB28" i="1"/>
  <c r="AB29" i="1"/>
  <c r="AB30" i="1"/>
  <c r="AB31" i="1"/>
  <c r="AB32" i="1"/>
  <c r="AB33" i="1"/>
  <c r="AB34" i="1"/>
  <c r="AB35" i="1"/>
  <c r="AB36" i="1"/>
  <c r="AB37" i="1"/>
  <c r="AB38" i="1"/>
  <c r="AB39" i="1"/>
  <c r="AB40" i="1"/>
  <c r="AB41" i="1"/>
  <c r="AB42" i="1"/>
  <c r="AB43" i="1"/>
  <c r="AB44" i="1"/>
  <c r="AB45" i="1"/>
  <c r="AB46" i="1"/>
  <c r="H50" i="1"/>
  <c r="H49" i="1"/>
  <c r="H47" i="1"/>
  <c r="H46" i="1"/>
  <c r="H42" i="1"/>
  <c r="H40" i="1"/>
  <c r="H39" i="1"/>
  <c r="H36" i="1"/>
  <c r="H35" i="1"/>
  <c r="H38" i="1" l="1"/>
  <c r="F23" i="1"/>
  <c r="F38" i="1" l="1"/>
  <c r="F50" i="1"/>
  <c r="F49" i="1"/>
  <c r="F47" i="1"/>
  <c r="F46" i="1"/>
  <c r="F42" i="1"/>
  <c r="F40" i="1"/>
  <c r="F39" i="1"/>
  <c r="F36" i="1"/>
  <c r="F35" i="1"/>
  <c r="F52" i="1"/>
  <c r="A23" i="1"/>
  <c r="G43" i="1" l="1"/>
  <c r="G40" i="1"/>
  <c r="G41" i="1"/>
  <c r="G44" i="1"/>
  <c r="G45" i="1"/>
  <c r="G47" i="1"/>
  <c r="G51" i="1"/>
  <c r="G52" i="1"/>
  <c r="G54" i="1"/>
  <c r="G55" i="1"/>
  <c r="E41" i="1"/>
  <c r="E30" i="1" l="1"/>
  <c r="B35" i="1"/>
  <c r="A54" i="4" l="1"/>
  <c r="A53" i="4"/>
  <c r="A51" i="4"/>
  <c r="A50" i="4"/>
  <c r="A46" i="4"/>
  <c r="A44" i="4"/>
  <c r="A43" i="4"/>
  <c r="A42" i="4"/>
  <c r="A40" i="4"/>
  <c r="A39" i="4"/>
  <c r="A20" i="4"/>
  <c r="A20" i="1" l="1"/>
  <c r="B20" i="1"/>
  <c r="E45" i="1" l="1"/>
  <c r="E43" i="1"/>
  <c r="D43" i="1"/>
  <c r="E42" i="1"/>
  <c r="D42" i="1"/>
  <c r="D41" i="1"/>
  <c r="E40" i="1"/>
  <c r="D40" i="1"/>
  <c r="E38" i="1"/>
  <c r="D38" i="1"/>
  <c r="E36" i="1"/>
  <c r="D36" i="1"/>
  <c r="E34" i="1"/>
  <c r="D34" i="1"/>
  <c r="E33" i="1"/>
  <c r="D33" i="1"/>
  <c r="E31" i="1"/>
  <c r="D31" i="1"/>
  <c r="D30" i="1"/>
  <c r="E24" i="1"/>
  <c r="D23" i="1"/>
  <c r="E20" i="1"/>
  <c r="D20" i="1"/>
  <c r="D45" i="1"/>
  <c r="AC5" i="1"/>
  <c r="AC6" i="1" s="1"/>
  <c r="AC7" i="1" s="1"/>
  <c r="AC8" i="1" s="1"/>
  <c r="AC9" i="1" s="1"/>
  <c r="AC10" i="1" s="1"/>
  <c r="AC11" i="1" s="1"/>
  <c r="AC12" i="1" s="1"/>
  <c r="AC13" i="1" s="1"/>
  <c r="AC14" i="1" s="1"/>
  <c r="AC15" i="1" s="1"/>
  <c r="AC16" i="1" s="1"/>
  <c r="AC17" i="1" s="1"/>
  <c r="AC18" i="1" s="1"/>
  <c r="AC19" i="1" s="1"/>
  <c r="AC20" i="1" s="1"/>
  <c r="AC21" i="1" s="1"/>
  <c r="C55" i="1" l="1"/>
  <c r="C54" i="1"/>
  <c r="B52" i="1"/>
  <c r="A51" i="1"/>
  <c r="C51" i="1"/>
  <c r="C50" i="1"/>
  <c r="B50" i="1"/>
  <c r="A49" i="1"/>
  <c r="C49" i="1"/>
  <c r="B49" i="1"/>
  <c r="A48" i="1"/>
  <c r="C48" i="1"/>
  <c r="B47" i="1"/>
  <c r="A46" i="1"/>
  <c r="C46" i="1"/>
  <c r="B46" i="1"/>
  <c r="A45" i="1"/>
  <c r="C44" i="1"/>
  <c r="C42" i="1"/>
  <c r="B42" i="1"/>
  <c r="A41" i="1"/>
  <c r="C41" i="1"/>
  <c r="B40" i="1"/>
  <c r="A39" i="1"/>
  <c r="C39" i="1"/>
  <c r="B39" i="1"/>
  <c r="A38" i="1"/>
  <c r="C38" i="1"/>
  <c r="B38" i="1"/>
  <c r="A37" i="1"/>
  <c r="B36" i="1"/>
  <c r="A35" i="1"/>
  <c r="C35" i="1"/>
  <c r="A34" i="1"/>
  <c r="C34" i="1"/>
  <c r="C32" i="1"/>
  <c r="A31" i="1"/>
  <c r="A30" i="1"/>
  <c r="C28" i="1"/>
  <c r="B28" i="1"/>
  <c r="C27" i="1"/>
  <c r="C26" i="1"/>
  <c r="C25" i="1"/>
  <c r="B25" i="1"/>
  <c r="C23" i="1"/>
  <c r="AT21" i="1"/>
  <c r="AO21" i="1"/>
  <c r="A21" i="1"/>
  <c r="C21" i="1"/>
  <c r="B21" i="1"/>
  <c r="AT20" i="1"/>
  <c r="AO20" i="1"/>
  <c r="C20" i="1"/>
  <c r="AT19" i="1"/>
  <c r="AO19" i="1"/>
  <c r="AT18" i="1"/>
  <c r="AO18" i="1"/>
  <c r="AT17" i="1"/>
  <c r="AO17" i="1"/>
  <c r="AT16" i="1"/>
  <c r="AO16" i="1"/>
  <c r="AT15" i="1"/>
  <c r="AO15" i="1"/>
  <c r="AT14" i="1"/>
  <c r="AO14" i="1"/>
  <c r="AT13" i="1"/>
  <c r="AO13" i="1"/>
  <c r="AT12" i="1"/>
  <c r="AO12" i="1"/>
  <c r="AT11" i="1"/>
  <c r="AO11" i="1"/>
  <c r="AT10" i="1"/>
  <c r="AO10" i="1"/>
  <c r="AT9" i="1"/>
  <c r="AO9" i="1"/>
  <c r="AT8" i="1"/>
  <c r="AO8" i="1"/>
  <c r="AT7" i="1"/>
  <c r="AO7" i="1"/>
  <c r="AT6" i="1"/>
  <c r="AO6" i="1"/>
  <c r="AT5" i="1"/>
  <c r="AO5" i="1"/>
  <c r="AT4" i="1"/>
  <c r="AO4" i="1"/>
  <c r="AF5" i="1"/>
  <c r="AF6" i="1" s="1"/>
  <c r="AF7" i="1" s="1"/>
  <c r="AF8" i="1" s="1"/>
  <c r="AF9" i="1" s="1"/>
  <c r="AF10" i="1" s="1"/>
  <c r="AF11" i="1" s="1"/>
  <c r="AF12" i="1" s="1"/>
  <c r="AF13" i="1" s="1"/>
  <c r="AF14" i="1" s="1"/>
  <c r="AF15" i="1" s="1"/>
  <c r="AF16" i="1" s="1"/>
  <c r="AF17" i="1" s="1"/>
  <c r="AF18" i="1" s="1"/>
  <c r="AF19" i="1" s="1"/>
  <c r="AF20" i="1" s="1"/>
  <c r="AF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7BD7F579-C095-4603-BA84-3BCB55700B95}">
      <text>
        <r>
          <rPr>
            <b/>
            <sz val="9"/>
            <color indexed="81"/>
            <rFont val="Tahoma"/>
            <family val="2"/>
          </rPr>
          <t>Hemadeepitha Elangovan: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00CB9F79-F53A-4F28-8B4E-9A06133DB031}">
      <text>
        <r>
          <rPr>
            <b/>
            <sz val="9"/>
            <color indexed="81"/>
            <rFont val="Tahoma"/>
            <family val="2"/>
          </rPr>
          <t>Hemadeepitha Elangovan:</t>
        </r>
        <r>
          <rPr>
            <sz val="9"/>
            <color indexed="81"/>
            <rFont val="Tahoma"/>
            <family val="2"/>
          </rPr>
          <t xml:space="preserve">
</t>
        </r>
      </text>
    </comment>
  </commentList>
</comments>
</file>

<file path=xl/sharedStrings.xml><?xml version="1.0" encoding="utf-8"?>
<sst xmlns="http://schemas.openxmlformats.org/spreadsheetml/2006/main" count="2352" uniqueCount="499">
  <si>
    <t>CCJ</t>
  </si>
  <si>
    <t>SHARE</t>
  </si>
  <si>
    <t>Bankrupcy</t>
  </si>
  <si>
    <t>Bankrupcy_Dispute Type</t>
  </si>
  <si>
    <t>CCCInsolvencyOrderID</t>
  </si>
  <si>
    <t>NumeroCaseID</t>
  </si>
  <si>
    <t>CCJ_Dispute Type</t>
  </si>
  <si>
    <t>CCJ_Status</t>
  </si>
  <si>
    <t>CCJ_CustomerID</t>
  </si>
  <si>
    <t>CCJ_DisputeID</t>
  </si>
  <si>
    <t>SHARE_Dispute Type</t>
  </si>
  <si>
    <t>SHARE_DisputeID</t>
  </si>
  <si>
    <t>Dispute Text</t>
  </si>
  <si>
    <t>Status Code</t>
  </si>
  <si>
    <t>Status</t>
  </si>
  <si>
    <t>Acc Type Code</t>
  </si>
  <si>
    <t>Acc Group ID</t>
  </si>
  <si>
    <t>PseronId</t>
  </si>
  <si>
    <t>TitleOther</t>
  </si>
  <si>
    <t>Forname</t>
  </si>
  <si>
    <t>Surname</t>
  </si>
  <si>
    <t>Composite Name</t>
  </si>
  <si>
    <t>DoB</t>
  </si>
  <si>
    <t>DobOther</t>
  </si>
  <si>
    <t>ResidenceID</t>
  </si>
  <si>
    <t>House Number</t>
  </si>
  <si>
    <t>Street</t>
  </si>
  <si>
    <t>Town</t>
  </si>
  <si>
    <t>PostCode</t>
  </si>
  <si>
    <t>CCJCasePerID</t>
  </si>
  <si>
    <t>CCCAccountID</t>
  </si>
  <si>
    <t>CCCShAccHolderID</t>
  </si>
  <si>
    <t>&lt;s:Envelope xmlns:s="http://www.w3.org/2003/05/soap-envelope"&gt;</t>
  </si>
  <si>
    <t>1712854</t>
  </si>
  <si>
    <t>JG</t>
  </si>
  <si>
    <t>155552088</t>
  </si>
  <si>
    <t>MR</t>
  </si>
  <si>
    <t>ALAN</t>
  </si>
  <si>
    <t>LOGIK</t>
  </si>
  <si>
    <t>MR ALAN LOGIK</t>
  </si>
  <si>
    <t>16/04/1972</t>
  </si>
  <si>
    <t>1972-04-16</t>
  </si>
  <si>
    <t>169068282</t>
  </si>
  <si>
    <t>THE RIDGE</t>
  </si>
  <si>
    <t>STOCKPORT</t>
  </si>
  <si>
    <t>SK6 7ER</t>
  </si>
  <si>
    <t xml:space="preserve">80004466 </t>
  </si>
  <si>
    <t>100000703</t>
  </si>
  <si>
    <t>100000504</t>
  </si>
  <si>
    <t xml:space="preserve">  &lt;s:Header&gt;</t>
  </si>
  <si>
    <t xml:space="preserve">    &lt;Action s:mustUnderstand="1" xmlns="http://schemas.microsoft.com/ws/2005/05/addressing/none"&gt;http://tempuri.org/createCases&lt;/Action&gt;</t>
  </si>
  <si>
    <t>1712871</t>
  </si>
  <si>
    <t xml:space="preserve">Dispute Text:  01/02/2018
</t>
  </si>
  <si>
    <t>G</t>
  </si>
  <si>
    <t>N</t>
  </si>
  <si>
    <t>CC</t>
  </si>
  <si>
    <t>155552071</t>
  </si>
  <si>
    <t>BECKY</t>
  </si>
  <si>
    <t>MARS</t>
  </si>
  <si>
    <t>MRS BECKY MARS</t>
  </si>
  <si>
    <t>18/12/1988</t>
  </si>
  <si>
    <t>169068265</t>
  </si>
  <si>
    <t xml:space="preserve">80004449 </t>
  </si>
  <si>
    <t>100000686</t>
  </si>
  <si>
    <t>100000487</t>
  </si>
  <si>
    <t xml:space="preserve">  &lt;/s:Header&gt;</t>
  </si>
  <si>
    <t>1712870</t>
  </si>
  <si>
    <t xml:space="preserve">
</t>
  </si>
  <si>
    <t>155552072</t>
  </si>
  <si>
    <t>CHRIS</t>
  </si>
  <si>
    <t>SNICKERS</t>
  </si>
  <si>
    <t>MR CHRIS SNICKERS</t>
  </si>
  <si>
    <t>20/01/1984</t>
  </si>
  <si>
    <t>169068266</t>
  </si>
  <si>
    <t xml:space="preserve">80004450 </t>
  </si>
  <si>
    <t>100000687</t>
  </si>
  <si>
    <t>100000488</t>
  </si>
  <si>
    <t xml:space="preserve">  &lt;s:Body xmlns:xsi="http://www.w3.org/2001/XMLSchema-instance" xmlns:xsd="http://www.w3.org/2001/XMLSchema"&gt;</t>
  </si>
  <si>
    <t>1712869</t>
  </si>
  <si>
    <t>D</t>
  </si>
  <si>
    <t>IN</t>
  </si>
  <si>
    <t>155552073</t>
  </si>
  <si>
    <t>JOHN</t>
  </si>
  <si>
    <t>BOOST</t>
  </si>
  <si>
    <t>MR JOHN BOOST</t>
  </si>
  <si>
    <t>10/11/1990</t>
  </si>
  <si>
    <t>169068267</t>
  </si>
  <si>
    <t xml:space="preserve">80004451 </t>
  </si>
  <si>
    <t>100000688</t>
  </si>
  <si>
    <t>100000489</t>
  </si>
  <si>
    <t xml:space="preserve">    &lt;createCases xmlns="http://tempuri.org/"&gt;</t>
  </si>
  <si>
    <t>1712868</t>
  </si>
  <si>
    <t>Dispute Text:  This account is over 6 yrs old, closed and should be removed from my credit file</t>
  </si>
  <si>
    <t>IC</t>
  </si>
  <si>
    <t>155552074</t>
  </si>
  <si>
    <t>DEBBIE</t>
  </si>
  <si>
    <t>TWIRL</t>
  </si>
  <si>
    <t>MRS DEBBIE TWIRL</t>
  </si>
  <si>
    <t>18/10/1975</t>
  </si>
  <si>
    <t>169068268</t>
  </si>
  <si>
    <t xml:space="preserve">80004452 </t>
  </si>
  <si>
    <t>100000689</t>
  </si>
  <si>
    <t>100000490</t>
  </si>
  <si>
    <t xml:space="preserve">      &lt;casesInfo&gt;</t>
  </si>
  <si>
    <t>1712867</t>
  </si>
  <si>
    <t>Dispute Text:  24/01/2018</t>
  </si>
  <si>
    <t>P</t>
  </si>
  <si>
    <t>Q</t>
  </si>
  <si>
    <t>CA</t>
  </si>
  <si>
    <t>155552075</t>
  </si>
  <si>
    <t>JESSICA</t>
  </si>
  <si>
    <t>TWIX</t>
  </si>
  <si>
    <t>MRS JESSICA TWIX</t>
  </si>
  <si>
    <t>08/04/1966</t>
  </si>
  <si>
    <t>169068269</t>
  </si>
  <si>
    <t xml:space="preserve">80004453 </t>
  </si>
  <si>
    <t>100000690</t>
  </si>
  <si>
    <t>100000491</t>
  </si>
  <si>
    <t xml:space="preserve">        &lt;BizAgiWSParam xmlns:xsd="http://www.w3.org/2001/XMLSchema" xmlns:xsi="http://www.w3.org/2001/XMLSchema-instance" xmlns=""&gt;</t>
  </si>
  <si>
    <t>1712866</t>
  </si>
  <si>
    <t>Dispute Text:  13/12/2017</t>
  </si>
  <si>
    <t>TM</t>
  </si>
  <si>
    <t>155552076</t>
  </si>
  <si>
    <t>PAUL</t>
  </si>
  <si>
    <t>ROLO</t>
  </si>
  <si>
    <t>MR PAUL ROLO</t>
  </si>
  <si>
    <t>25/05/1974</t>
  </si>
  <si>
    <t>169068270</t>
  </si>
  <si>
    <t xml:space="preserve">80004454 </t>
  </si>
  <si>
    <t>100000691</t>
  </si>
  <si>
    <t>100000492</t>
  </si>
  <si>
    <t xml:space="preserve">          &lt;domain&gt;******&lt;/domain&gt;</t>
  </si>
  <si>
    <t>1712865</t>
  </si>
  <si>
    <t xml:space="preserve">Dispute Text:  Test free text entry </t>
  </si>
  <si>
    <t>155552077</t>
  </si>
  <si>
    <t>GRAHAM</t>
  </si>
  <si>
    <t>GOLF</t>
  </si>
  <si>
    <t>MR GRAHAM GOLF</t>
  </si>
  <si>
    <t>03/12/1964</t>
  </si>
  <si>
    <t>169068271</t>
  </si>
  <si>
    <t xml:space="preserve">80004455 </t>
  </si>
  <si>
    <t>100000692</t>
  </si>
  <si>
    <t>100000493</t>
  </si>
  <si>
    <t xml:space="preserve">          &lt;userName&gt;******&lt;/userName&gt;</t>
  </si>
  <si>
    <t>1712864</t>
  </si>
  <si>
    <t>Dispute Text:  18/01/2018</t>
  </si>
  <si>
    <t>155552078</t>
  </si>
  <si>
    <t>FREDDIE</t>
  </si>
  <si>
    <t>FOOTBALL</t>
  </si>
  <si>
    <t>MR FREDDIE FOOTBALL</t>
  </si>
  <si>
    <t>30/07/1970</t>
  </si>
  <si>
    <t>169068272</t>
  </si>
  <si>
    <t xml:space="preserve">80004456 </t>
  </si>
  <si>
    <t>100000693</t>
  </si>
  <si>
    <t>100000494</t>
  </si>
  <si>
    <t xml:space="preserve">          &lt;Cases&gt;</t>
  </si>
  <si>
    <t>1712863</t>
  </si>
  <si>
    <t>Dispute Text:  Test</t>
  </si>
  <si>
    <t>MC</t>
  </si>
  <si>
    <t>155552079</t>
  </si>
  <si>
    <t>RONALD</t>
  </si>
  <si>
    <t>RUGBY</t>
  </si>
  <si>
    <t>MR RONALD RUGBY</t>
  </si>
  <si>
    <t>05/05/1982</t>
  </si>
  <si>
    <t>169068273</t>
  </si>
  <si>
    <t xml:space="preserve">80004457 </t>
  </si>
  <si>
    <t>100000694</t>
  </si>
  <si>
    <t>100000495</t>
  </si>
  <si>
    <t xml:space="preserve">            &lt;Case&gt;</t>
  </si>
  <si>
    <t>1712862</t>
  </si>
  <si>
    <t>Dispute Text:  Test free text entry</t>
  </si>
  <si>
    <t>155552080</t>
  </si>
  <si>
    <t>SALLY</t>
  </si>
  <si>
    <t>SNOOKER</t>
  </si>
  <si>
    <t>MRS SALLY SNOOKER</t>
  </si>
  <si>
    <t>25/09/1991</t>
  </si>
  <si>
    <t>169068274</t>
  </si>
  <si>
    <t xml:space="preserve">80004458 </t>
  </si>
  <si>
    <t>100000695</t>
  </si>
  <si>
    <t>100000496</t>
  </si>
  <si>
    <t xml:space="preserve">              &lt;Process&gt;Disputes&lt;/Process&gt;</t>
  </si>
  <si>
    <t>1712861</t>
  </si>
  <si>
    <t>SA</t>
  </si>
  <si>
    <t>155552081</t>
  </si>
  <si>
    <t>VICKY</t>
  </si>
  <si>
    <t>TENNIS</t>
  </si>
  <si>
    <t>MRS VICKY TENNIS</t>
  </si>
  <si>
    <t>23/01/1975</t>
  </si>
  <si>
    <t>169068275</t>
  </si>
  <si>
    <t xml:space="preserve">80004459 </t>
  </si>
  <si>
    <t>100000696</t>
  </si>
  <si>
    <t>100000497</t>
  </si>
  <si>
    <t xml:space="preserve">              &lt;Entities&gt;</t>
  </si>
  <si>
    <t>1712860</t>
  </si>
  <si>
    <t>155552082</t>
  </si>
  <si>
    <t>BILL</t>
  </si>
  <si>
    <t>BOXING</t>
  </si>
  <si>
    <t>MR BILL BOXING</t>
  </si>
  <si>
    <t>07/07/1969</t>
  </si>
  <si>
    <t>169068276</t>
  </si>
  <si>
    <t xml:space="preserve">80004460 </t>
  </si>
  <si>
    <t>100000697</t>
  </si>
  <si>
    <t>100000498</t>
  </si>
  <si>
    <t xml:space="preserve">                &lt;CallCredit&gt;</t>
  </si>
  <si>
    <t>1712859</t>
  </si>
  <si>
    <t>155552083</t>
  </si>
  <si>
    <t>TOM</t>
  </si>
  <si>
    <t>HOOVER</t>
  </si>
  <si>
    <t>MR TOM HOOVER</t>
  </si>
  <si>
    <t>09/04/1981</t>
  </si>
  <si>
    <t>169068277</t>
  </si>
  <si>
    <t xml:space="preserve">80004461 </t>
  </si>
  <si>
    <t>100000698</t>
  </si>
  <si>
    <t>100000499</t>
  </si>
  <si>
    <t xml:space="preserve">                  &lt;Dispute&gt;</t>
  </si>
  <si>
    <t>1712858</t>
  </si>
  <si>
    <t>155552084</t>
  </si>
  <si>
    <t>COLIN</t>
  </si>
  <si>
    <t>HOTPOINT</t>
  </si>
  <si>
    <t>MR COLIN HOTPOINT</t>
  </si>
  <si>
    <t>12/11/1965</t>
  </si>
  <si>
    <t>169068278</t>
  </si>
  <si>
    <t xml:space="preserve">80004462 </t>
  </si>
  <si>
    <t>100000699</t>
  </si>
  <si>
    <t>100000500</t>
  </si>
  <si>
    <t xml:space="preserve">                    &lt;IsAutomatic&gt;1&lt;/IsAutomatic&gt;</t>
  </si>
  <si>
    <t>1712857</t>
  </si>
  <si>
    <t>155552085</t>
  </si>
  <si>
    <t>GEORGE</t>
  </si>
  <si>
    <t>BEKO</t>
  </si>
  <si>
    <t>MR GEORGE BEKO</t>
  </si>
  <si>
    <t>14/03/1987</t>
  </si>
  <si>
    <t>169068279</t>
  </si>
  <si>
    <t xml:space="preserve">80004463 </t>
  </si>
  <si>
    <t>100000700</t>
  </si>
  <si>
    <t>100000501</t>
  </si>
  <si>
    <t xml:space="preserve">                    &lt;DateReceived&gt;2018-05-21&lt;/DateReceived&gt;</t>
  </si>
  <si>
    <t xml:space="preserve">                    &lt;DateReceived&gt;2018-04-11&lt;/DateReceived&gt;</t>
  </si>
  <si>
    <t xml:space="preserve">                    &lt;DateReceived&gt;2018-05-17&lt;/DateReceived&gt;</t>
  </si>
  <si>
    <t>1712856</t>
  </si>
  <si>
    <t>155552086</t>
  </si>
  <si>
    <t>EMMA</t>
  </si>
  <si>
    <t>INDESIT</t>
  </si>
  <si>
    <t>MRS EMMA INDESIT</t>
  </si>
  <si>
    <t>27/07/1979</t>
  </si>
  <si>
    <t>169068280</t>
  </si>
  <si>
    <t xml:space="preserve">80004464 </t>
  </si>
  <si>
    <t>100000701</t>
  </si>
  <si>
    <t>100000502</t>
  </si>
  <si>
    <t>1712855</t>
  </si>
  <si>
    <t>155552087</t>
  </si>
  <si>
    <t>BOSCH</t>
  </si>
  <si>
    <t>MRS DEBBIE BOSCH</t>
  </si>
  <si>
    <t>03/01/1990</t>
  </si>
  <si>
    <t>169068281</t>
  </si>
  <si>
    <t xml:space="preserve">80004465 </t>
  </si>
  <si>
    <t>100000702</t>
  </si>
  <si>
    <t>100000503</t>
  </si>
  <si>
    <t xml:space="preserve">                    &lt;CCCAffiliateID&gt;501&lt;/CCCAffiliateID&gt;</t>
  </si>
  <si>
    <t xml:space="preserve">                    &lt;ConsumerRequest&gt;Dispute detail data: CCJCASEPERID: ABC115</t>
  </si>
  <si>
    <t>Dispute detail data: Supplier Name: Test Lender</t>
  </si>
  <si>
    <t>COURTNAME: TESTTOWN</t>
  </si>
  <si>
    <t>CURRENTSTATUS: D</t>
  </si>
  <si>
    <t>ORDERTYPE: BO</t>
  </si>
  <si>
    <t>COURTTYPE: 0</t>
  </si>
  <si>
    <t>ORDERDATE: 05/05/2012 00:00:00</t>
  </si>
  <si>
    <t>CASEYEAR: 2005</t>
  </si>
  <si>
    <t>Status: SA</t>
  </si>
  <si>
    <t>Acc Number: **************-112</t>
  </si>
  <si>
    <t>CASEREF: 410031</t>
  </si>
  <si>
    <t>Amount: 61</t>
  </si>
  <si>
    <t>Acc Suffix: 1</t>
  </si>
  <si>
    <t>JUDGMENTDATE: 05/11/2011 00:00:00</t>
  </si>
  <si>
    <t>Joint: 0</t>
  </si>
  <si>
    <t>DATESATISFIED: 05/08/2013 00:00:00</t>
  </si>
  <si>
    <t/>
  </si>
  <si>
    <t>Date Updated: 10/04/2018 00:00:00</t>
  </si>
  <si>
    <t>&lt;/ConsumerRequest&gt;</t>
  </si>
  <si>
    <t xml:space="preserve">                    &lt;Name&gt;</t>
  </si>
  <si>
    <t xml:space="preserve">                    &lt;/Name&gt;</t>
  </si>
  <si>
    <t xml:space="preserve">                    &lt;UKAddress&gt;</t>
  </si>
  <si>
    <t xml:space="preserve">                      &lt;MiddleName&gt;&lt;/MiddleName&gt;</t>
  </si>
  <si>
    <t xml:space="preserve">                      &lt;Abode /&gt;</t>
  </si>
  <si>
    <t xml:space="preserve">                      &lt;HouseName /&gt;</t>
  </si>
  <si>
    <t xml:space="preserve">                      &lt;Street2 /&gt;</t>
  </si>
  <si>
    <t xml:space="preserve">                    &lt;/UKAddress&gt;</t>
  </si>
  <si>
    <t xml:space="preserve">                  &lt;/Dispute&gt;</t>
  </si>
  <si>
    <t xml:space="preserve">                    &lt;CCCMemberPortID&gt;288&lt;/CCCMemberPortID&gt;</t>
  </si>
  <si>
    <t xml:space="preserve">                &lt;/CallCredit&gt;</t>
  </si>
  <si>
    <t xml:space="preserve">              &lt;/Entities&gt;</t>
  </si>
  <si>
    <t xml:space="preserve">            &lt;/Case&gt;</t>
  </si>
  <si>
    <t xml:space="preserve">          &lt;/Cases&gt;</t>
  </si>
  <si>
    <t xml:space="preserve">        &lt;/BizAgiWSParam&gt;</t>
  </si>
  <si>
    <t xml:space="preserve">      &lt;/casesInfo&gt;</t>
  </si>
  <si>
    <t xml:space="preserve">    &lt;/createCases&gt;</t>
  </si>
  <si>
    <t xml:space="preserve">  &lt;/s:Body&gt;</t>
  </si>
  <si>
    <t>&lt;/s:Envelope&gt;</t>
  </si>
  <si>
    <t>Alias</t>
  </si>
  <si>
    <t>Associate</t>
  </si>
  <si>
    <t>SIT &amp; UAT</t>
  </si>
  <si>
    <t xml:space="preserve"> </t>
  </si>
  <si>
    <t>MRS</t>
  </si>
  <si>
    <t>Share</t>
  </si>
  <si>
    <t>Admin Order</t>
  </si>
  <si>
    <t>SIT</t>
  </si>
  <si>
    <t>UAT</t>
  </si>
  <si>
    <t>1982-05-05</t>
  </si>
  <si>
    <t>1991-09-25</t>
  </si>
  <si>
    <t>1975-01-23</t>
  </si>
  <si>
    <t>1969-07-07</t>
  </si>
  <si>
    <t>1981-04-09</t>
  </si>
  <si>
    <t>1965-11-12</t>
  </si>
  <si>
    <t>1987-03-14</t>
  </si>
  <si>
    <t>1979-07-27</t>
  </si>
  <si>
    <t>1990-01-03</t>
  </si>
  <si>
    <t>Ready to post in SoapUI</t>
  </si>
  <si>
    <t>^ Paste Values from desired row below into row above.  Then copy out XML from columns on left for desired dispute type ^</t>
  </si>
  <si>
    <t>Prepared XMLs</t>
  </si>
  <si>
    <t>ALIAS</t>
  </si>
  <si>
    <t xml:space="preserve">                    &lt;DateReceived&gt;2018-09-10&lt;/DateReceived&gt;</t>
  </si>
  <si>
    <t xml:space="preserve">                    &lt;CCCDisputeType&gt;301&lt;/CCCDisputeType&gt;</t>
  </si>
  <si>
    <t>Link Alias: MR CHRIS SNICKERS</t>
  </si>
  <si>
    <t>Link Creation Date: 01/01/2004 00:00:00</t>
  </si>
  <si>
    <t>Link Last CONF Date: 01/01/2004 00:00:00</t>
  </si>
  <si>
    <t>Link Supplier Name: Callcredit</t>
  </si>
  <si>
    <t>CCCAliasID</t>
  </si>
  <si>
    <t>3464034</t>
  </si>
  <si>
    <t>3464035</t>
  </si>
  <si>
    <t>3464036</t>
  </si>
  <si>
    <t>3464037</t>
  </si>
  <si>
    <t>3464038</t>
  </si>
  <si>
    <t>3464039</t>
  </si>
  <si>
    <t>3464040</t>
  </si>
  <si>
    <t>3464041</t>
  </si>
  <si>
    <t>3464042</t>
  </si>
  <si>
    <t>3464043</t>
  </si>
  <si>
    <t>3464044</t>
  </si>
  <si>
    <t>3464045</t>
  </si>
  <si>
    <t>3464046</t>
  </si>
  <si>
    <t>3464047</t>
  </si>
  <si>
    <t>3464048</t>
  </si>
  <si>
    <t>3464049</t>
  </si>
  <si>
    <t>3464050</t>
  </si>
  <si>
    <t>3464051</t>
  </si>
  <si>
    <t>ASSOCIATE</t>
  </si>
  <si>
    <t xml:space="preserve">                    &lt;CCCDisputeType&gt;401&lt;/CCCDisputeType&gt;</t>
  </si>
  <si>
    <t xml:space="preserve">                    &lt;ConsumerRequest&gt;Dispute Text:  Test free text entry</t>
  </si>
  <si>
    <t>22934018</t>
  </si>
  <si>
    <t>22934021</t>
  </si>
  <si>
    <t>22934022</t>
  </si>
  <si>
    <t>22934023</t>
  </si>
  <si>
    <t>22934024</t>
  </si>
  <si>
    <t>22934025</t>
  </si>
  <si>
    <t>22934026</t>
  </si>
  <si>
    <t>22934027</t>
  </si>
  <si>
    <t>22934028</t>
  </si>
  <si>
    <t>22934029</t>
  </si>
  <si>
    <t>22934030</t>
  </si>
  <si>
    <t>22934031</t>
  </si>
  <si>
    <t>22934032</t>
  </si>
  <si>
    <t>22934033</t>
  </si>
  <si>
    <t>22934034</t>
  </si>
  <si>
    <t>22934035</t>
  </si>
  <si>
    <t>22934036</t>
  </si>
  <si>
    <t>22934037</t>
  </si>
  <si>
    <t>CCCAssocID</t>
  </si>
  <si>
    <t>ADMIN ORDER</t>
  </si>
  <si>
    <t>BANKRUPTCY</t>
  </si>
  <si>
    <t xml:space="preserve">                    &lt;DateReceived&gt;2018-05-16&lt;/DateReceived&gt;</t>
  </si>
  <si>
    <t>CURRENTSTATUS: A</t>
  </si>
  <si>
    <t>ORDERTYPE: AO</t>
  </si>
  <si>
    <t>ORDERDATE: 05/02/2013 00:00:00</t>
  </si>
  <si>
    <t>CASEREF: 410032</t>
  </si>
  <si>
    <t>Adminorder_Dispute_Type</t>
  </si>
  <si>
    <t>1712845</t>
  </si>
  <si>
    <t>1712853</t>
  </si>
  <si>
    <t>1712852</t>
  </si>
  <si>
    <t>1712851</t>
  </si>
  <si>
    <t>1712850</t>
  </si>
  <si>
    <t>1712849</t>
  </si>
  <si>
    <t>1712848</t>
  </si>
  <si>
    <t>1712847</t>
  </si>
  <si>
    <t>1712846</t>
  </si>
  <si>
    <t>1712844</t>
  </si>
  <si>
    <t>1712843</t>
  </si>
  <si>
    <t>1712842</t>
  </si>
  <si>
    <t>1712841</t>
  </si>
  <si>
    <t>1712840</t>
  </si>
  <si>
    <t>1712839</t>
  </si>
  <si>
    <t>1712838</t>
  </si>
  <si>
    <t>1712837</t>
  </si>
  <si>
    <t>1712836</t>
  </si>
  <si>
    <t>MODA</t>
  </si>
  <si>
    <t>Dispute detail data: Acc Holder Name: John Ferrari</t>
  </si>
  <si>
    <t>Acc Holder Address: 17  Top Gear Lane X9 9LF</t>
  </si>
  <si>
    <t>Date of Birth: 13/10/1944 00:00:00</t>
  </si>
  <si>
    <t>Acc Number: *************0123</t>
  </si>
  <si>
    <t>Acc Type Code: CC</t>
  </si>
  <si>
    <t>Organization Name: LENDER 3</t>
  </si>
  <si>
    <t>Org. Type Code: FN</t>
  </si>
  <si>
    <t>Balance: 6345</t>
  </si>
  <si>
    <t>Limit: 15000</t>
  </si>
  <si>
    <t>Start Date: 29/10/2014 00:00:00</t>
  </si>
  <si>
    <t>End Date: 01/01/0001 00:00:00</t>
  </si>
  <si>
    <t>Is Acc Rolledover: 1</t>
  </si>
  <si>
    <t>No Of Overdue Paym: 2</t>
  </si>
  <si>
    <t>Next Paym. Amount: 190</t>
  </si>
  <si>
    <t xml:space="preserve">                    &lt;CCCCustomerID&gt;${#TestCase#CCCCustomerID}&lt;/CCCCustomerID&gt;</t>
  </si>
  <si>
    <t xml:space="preserve">                    &lt;ResidenceID&gt;${#TestCase#ResidenceID}&lt;/ResidenceID&gt;</t>
  </si>
  <si>
    <t xml:space="preserve">                      &lt;TitleOther&gt;${#TestCase#TitleOther}&lt;/TitleOther&gt;</t>
  </si>
  <si>
    <t xml:space="preserve">                      &lt;Forename&gt;${#TestCase#Forname}&lt;/Forename&gt;</t>
  </si>
  <si>
    <t xml:space="preserve">                      &lt;Surname&gt;${#TestCase#Surname}&lt;/Surname&gt;</t>
  </si>
  <si>
    <t xml:space="preserve">                      &lt;PostCode&gt;${#TestCase#PostCode}&lt;/PostCode&gt;</t>
  </si>
  <si>
    <t xml:space="preserve">                    &lt;CCCMemberPortID&gt;1534590&lt;/CCCMemberPortID&gt;</t>
  </si>
  <si>
    <t xml:space="preserve">                    &lt;CCCAccountID&gt;2&lt;/CCCAccountID&gt;</t>
  </si>
  <si>
    <t>MODA_Dispute_Type</t>
  </si>
  <si>
    <t xml:space="preserve">                    &lt;DisputeId&gt;3773782&lt;/DisputeId&gt;</t>
  </si>
  <si>
    <t xml:space="preserve">                    &lt;ConsumerRequest&gt;Dispute Text:  Periodically</t>
  </si>
  <si>
    <t xml:space="preserve">                    &lt;ConsumerRequest&gt;Dispute Text: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t>
  </si>
  <si>
    <t>NAME: Mr John Ferrari</t>
  </si>
  <si>
    <t>ADDRESS: 17  Top Gear Lane X9 9LF</t>
  </si>
  <si>
    <t xml:space="preserve">                    &lt;DisputeId&gt;3716719&lt;/DisputeId&gt;</t>
  </si>
  <si>
    <t xml:space="preserve">                    &lt;CCCDisputeType&gt;209&lt;/CCCDisputeType&gt;</t>
  </si>
  <si>
    <t xml:space="preserve">                    &lt;CCCMemberPortID&gt;66&lt;/CCCMemberPortID&gt;</t>
  </si>
  <si>
    <t xml:space="preserve">                    &lt;DisputeId&gt;3773786&lt;/DisputeId&gt;</t>
  </si>
  <si>
    <t xml:space="preserve">                    &lt;CCCDisputeType&gt;1306&lt;/CCCDisputeType&gt;</t>
  </si>
  <si>
    <t>Link Last Conf Date: 01/01/2004 00:00:00</t>
  </si>
  <si>
    <t>Link Supplier Name: Test Lender</t>
  </si>
  <si>
    <t xml:space="preserve">                    &lt;DoB&gt;${#TestCase#DoB}&lt;/DoB&gt;</t>
  </si>
  <si>
    <t>Address_Link</t>
  </si>
  <si>
    <t>81281449 &gt;&gt;AddLinkId1</t>
  </si>
  <si>
    <t>81281450 &gt;&gt;AddLinkId2</t>
  </si>
  <si>
    <t>81281451 &gt;&gt;AddLinkId3</t>
  </si>
  <si>
    <t>81281452 &gt;&gt;AddLinkId4</t>
  </si>
  <si>
    <t>81281453 &gt;&gt;AddLinkId5</t>
  </si>
  <si>
    <t>81281454 &gt;&gt;AddLinkId6</t>
  </si>
  <si>
    <t>81281455 &gt;&gt;AddLinkId7</t>
  </si>
  <si>
    <t>81281456 &gt;&gt;AddLinkId8</t>
  </si>
  <si>
    <t>81281457 &gt;&gt;AddLinkId9</t>
  </si>
  <si>
    <t>81281458 &gt;&gt;AddLinkId10</t>
  </si>
  <si>
    <t>81281459 &gt;&gt;AddLinkId11</t>
  </si>
  <si>
    <t>81281460 &gt;&gt;AddLinkId12</t>
  </si>
  <si>
    <t>81281461 &gt;&gt;AddLinkId13</t>
  </si>
  <si>
    <t>81281462 &gt;&gt;AddLinkId14</t>
  </si>
  <si>
    <t>81281463 &gt;&gt;AddLinkId15</t>
  </si>
  <si>
    <t>81281464 &gt;&gt;AddLinkId16</t>
  </si>
  <si>
    <t>81281465 &gt;&gt;AddLinkId17</t>
  </si>
  <si>
    <t>81281466 &gt;&gt;AddLinkId18</t>
  </si>
  <si>
    <t>81281467 &gt;&gt;AddLinkId19</t>
  </si>
  <si>
    <t>81281468 &gt;&gt;AddLinkId20</t>
  </si>
  <si>
    <t>81281469 &gt;&gt;AddLinkId21</t>
  </si>
  <si>
    <t>81281449</t>
  </si>
  <si>
    <t>81281450</t>
  </si>
  <si>
    <t>81281451</t>
  </si>
  <si>
    <t>81281452</t>
  </si>
  <si>
    <t>81281453</t>
  </si>
  <si>
    <t>81281454</t>
  </si>
  <si>
    <t>81281455</t>
  </si>
  <si>
    <t>81281456</t>
  </si>
  <si>
    <t>81281457</t>
  </si>
  <si>
    <t>81281458</t>
  </si>
  <si>
    <t>81281459</t>
  </si>
  <si>
    <t>81281460</t>
  </si>
  <si>
    <t>81281461</t>
  </si>
  <si>
    <t>81281462</t>
  </si>
  <si>
    <t>81281463</t>
  </si>
  <si>
    <t>81281464</t>
  </si>
  <si>
    <t>81281465</t>
  </si>
  <si>
    <t>81281466</t>
  </si>
  <si>
    <t>81281467</t>
  </si>
  <si>
    <t>81281468</t>
  </si>
  <si>
    <t>Address_Link_Id</t>
  </si>
  <si>
    <t>Address_Dispute_Type</t>
  </si>
  <si>
    <t xml:space="preserve">                    &lt;DateReceived&gt;2017-11-10&lt;/DateReceived&gt;</t>
  </si>
  <si>
    <t xml:space="preserve">                    &lt;DisputeId&gt;1589589&lt;/DisputeId&gt;</t>
  </si>
  <si>
    <t xml:space="preserve">                    &lt;CCCDisputeType&gt;102&lt;/CCCDisputeType&gt;</t>
  </si>
  <si>
    <t xml:space="preserve">                    &lt;ConsumerRequest&gt;Address link address: 28 Top Gear Lane, Test Town X9 9LF</t>
  </si>
  <si>
    <t>Dispute detail data: Selected Address: 28 Top Gear Lane, Test Town X9 9LF</t>
  </si>
  <si>
    <t>Address 1: 4 The Embankment Sovereign Street, Leeds, LS1 4BA</t>
  </si>
  <si>
    <t>Address 2: 28 TOP GEAR LANE, TEST TOWN X9 9LF</t>
  </si>
  <si>
    <t>ADD Link ID:60761496</t>
  </si>
  <si>
    <t xml:space="preserve">                      &lt;HouseName&gt;The Embankment&lt;/HouseName&gt;</t>
  </si>
  <si>
    <t xml:space="preserve">                      &lt;HouseNumber&gt;4&lt;/HouseNumber&gt;</t>
  </si>
  <si>
    <t xml:space="preserve">                      &lt;Street1&gt;Sovereign Street&lt;/Street1&gt;</t>
  </si>
  <si>
    <t xml:space="preserve">                      &lt;Town&gt;Leeds&lt;/Town&gt;</t>
  </si>
  <si>
    <t xml:space="preserve">                    &lt;CCCAddressLinkID&gt;60761496&lt;/CCCAddressLinkID&gt;</t>
  </si>
  <si>
    <t xml:space="preserve">                    &lt;ConsumerRequest&gt;</t>
  </si>
  <si>
    <t>Address link address: 28 Top Gear Lane, Test Town X9 9LF</t>
  </si>
  <si>
    <t>84 (98)</t>
  </si>
  <si>
    <t>85 (99)</t>
  </si>
  <si>
    <t>?</t>
  </si>
  <si>
    <t>moda</t>
  </si>
  <si>
    <t>20, 54</t>
  </si>
  <si>
    <t>58, 119</t>
  </si>
  <si>
    <t>74 rej, 115 - auto rej as 74 was open, 116</t>
  </si>
  <si>
    <t>PersonId</t>
  </si>
  <si>
    <t>117 - auto rej as 66 was open so closed. 129</t>
  </si>
  <si>
    <t>118 - auto rej as 65 was open so closed. 130</t>
  </si>
  <si>
    <t>125 auto rejected try another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</si>
</sst>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9" x14ac:knownFonts="1">
    <font>
      <sz val="11"/>
      <color theme="1"/>
      <name val="Calibri"/>
      <family val="2"/>
      <scheme val="minor"/>
    </font>
    <font>
      <sz val="11"/>
      <color rgb="FFFF0000"/>
      <name val="Calibri"/>
      <family val="2"/>
      <scheme val="minor"/>
    </font>
    <font>
      <sz val="11"/>
      <color rgb="FF333333"/>
      <name val="Verdana"/>
      <family val="2"/>
    </font>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sz val="7"/>
      <color rgb="FF808080"/>
      <name val="Verdana"/>
      <family val="2"/>
    </font>
  </fonts>
  <fills count="1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style="medium">
        <color rgb="FFDDDDDD"/>
      </top>
      <bottom style="medium">
        <color rgb="FFDDDDD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49">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0" fillId="2" borderId="1" xfId="0" applyFill="1" applyBorder="1"/>
    <xf numFmtId="0" fontId="2" fillId="6" borderId="2" xfId="0" applyFont="1" applyFill="1" applyBorder="1" applyAlignment="1">
      <alignment vertical="top" wrapText="1"/>
    </xf>
    <xf numFmtId="0" fontId="2" fillId="6" borderId="3" xfId="0" applyFont="1" applyFill="1" applyBorder="1" applyAlignment="1">
      <alignment vertical="top" wrapText="1"/>
    </xf>
    <xf numFmtId="14" fontId="2" fillId="6" borderId="3" xfId="0" applyNumberFormat="1" applyFont="1" applyFill="1" applyBorder="1" applyAlignment="1">
      <alignment vertical="top" wrapText="1"/>
    </xf>
    <xf numFmtId="0" fontId="0" fillId="3" borderId="1" xfId="0" applyFill="1" applyBorder="1"/>
    <xf numFmtId="0" fontId="0" fillId="4" borderId="1" xfId="0" applyFill="1" applyBorder="1"/>
    <xf numFmtId="0" fontId="0" fillId="4" borderId="1" xfId="0" applyFill="1" applyBorder="1" applyAlignment="1">
      <alignment wrapText="1"/>
    </xf>
    <xf numFmtId="0" fontId="0" fillId="5" borderId="1" xfId="0" applyFill="1" applyBorder="1"/>
    <xf numFmtId="0" fontId="2" fillId="6" borderId="4" xfId="0" applyFont="1" applyFill="1" applyBorder="1" applyAlignment="1">
      <alignment vertical="top" wrapText="1"/>
    </xf>
    <xf numFmtId="0" fontId="0" fillId="0" borderId="0" xfId="0" quotePrefix="1"/>
    <xf numFmtId="0" fontId="0" fillId="2" borderId="0" xfId="0" applyFill="1"/>
    <xf numFmtId="0" fontId="0" fillId="4" borderId="0" xfId="0" applyFill="1"/>
    <xf numFmtId="0" fontId="0" fillId="3" borderId="0" xfId="0" applyFill="1"/>
    <xf numFmtId="0" fontId="0" fillId="0" borderId="1" xfId="0" applyBorder="1"/>
    <xf numFmtId="0" fontId="0" fillId="7" borderId="0" xfId="0" applyFill="1"/>
    <xf numFmtId="0" fontId="0" fillId="7" borderId="1" xfId="0" applyFill="1" applyBorder="1"/>
    <xf numFmtId="0" fontId="1" fillId="7" borderId="1" xfId="0" applyFont="1" applyFill="1" applyBorder="1"/>
    <xf numFmtId="0" fontId="0" fillId="0" borderId="0" xfId="0" applyFill="1"/>
    <xf numFmtId="0" fontId="5" fillId="0" borderId="1" xfId="0" applyFont="1" applyFill="1" applyBorder="1"/>
    <xf numFmtId="0" fontId="5" fillId="0" borderId="0" xfId="0" applyFont="1" applyFill="1"/>
    <xf numFmtId="0" fontId="0" fillId="9" borderId="0" xfId="0" applyFill="1"/>
    <xf numFmtId="0" fontId="0" fillId="9" borderId="1" xfId="0" applyFill="1" applyBorder="1"/>
    <xf numFmtId="0" fontId="1" fillId="9" borderId="1" xfId="0" applyFont="1" applyFill="1" applyBorder="1"/>
    <xf numFmtId="0" fontId="0" fillId="0" borderId="0" xfId="0"/>
    <xf numFmtId="0" fontId="0" fillId="0" borderId="1" xfId="0" applyFill="1" applyBorder="1"/>
    <xf numFmtId="0" fontId="1" fillId="8" borderId="1" xfId="0" applyFont="1" applyFill="1" applyBorder="1"/>
    <xf numFmtId="0" fontId="0" fillId="8" borderId="1" xfId="0" applyFill="1" applyBorder="1"/>
    <xf numFmtId="0" fontId="0" fillId="8" borderId="1" xfId="0" applyFont="1" applyFill="1" applyBorder="1" applyAlignment="1"/>
    <xf numFmtId="0" fontId="0" fillId="8" borderId="1" xfId="0" applyFill="1" applyBorder="1" applyAlignment="1"/>
    <xf numFmtId="0" fontId="0" fillId="0" borderId="0" xfId="0"/>
    <xf numFmtId="0" fontId="0" fillId="8" borderId="0" xfId="0" applyFill="1"/>
    <xf numFmtId="0" fontId="5" fillId="9" borderId="1" xfId="0" applyFont="1" applyFill="1" applyBorder="1"/>
    <xf numFmtId="0" fontId="0" fillId="10" borderId="1" xfId="0" applyFill="1" applyBorder="1"/>
    <xf numFmtId="0" fontId="0" fillId="10" borderId="1" xfId="0" applyFill="1" applyBorder="1" applyAlignment="1"/>
    <xf numFmtId="0" fontId="0" fillId="10" borderId="1" xfId="0" applyFont="1" applyFill="1" applyBorder="1" applyAlignment="1"/>
    <xf numFmtId="0" fontId="5" fillId="7" borderId="1" xfId="0" applyFont="1" applyFill="1" applyBorder="1"/>
    <xf numFmtId="0" fontId="0" fillId="11" borderId="0" xfId="0" applyFill="1"/>
    <xf numFmtId="0" fontId="0" fillId="12" borderId="1" xfId="0" applyFill="1" applyBorder="1"/>
    <xf numFmtId="0" fontId="0" fillId="13" borderId="1" xfId="0" applyFill="1" applyBorder="1"/>
    <xf numFmtId="0" fontId="1" fillId="13" borderId="1" xfId="0" applyFont="1" applyFill="1" applyBorder="1"/>
    <xf numFmtId="0" fontId="8" fillId="6" borderId="5" xfId="0" applyFont="1" applyFill="1" applyBorder="1" applyAlignment="1">
      <alignment vertical="top" wrapText="1"/>
    </xf>
    <xf numFmtId="0" fontId="8" fillId="6" borderId="2" xfId="0" applyFont="1" applyFill="1" applyBorder="1" applyAlignment="1">
      <alignment vertical="top" wrapText="1"/>
    </xf>
    <xf numFmtId="0" fontId="4" fillId="0" borderId="6" xfId="0" applyFont="1" applyBorder="1" applyAlignment="1">
      <alignment horizontal="center"/>
    </xf>
    <xf numFmtId="0" fontId="4" fillId="0" borderId="7" xfId="0" applyFont="1" applyBorder="1" applyAlignment="1">
      <alignment horizontal="center"/>
    </xf>
  </cellXfs>
  <cellStyles count="2">
    <cellStyle name="Currency 2" xfId="1"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B0777-A02A-4322-A658-7500FAC848B5}">
  <dimension ref="A1:BR122"/>
  <sheetViews>
    <sheetView topLeftCell="J1" zoomScale="80" zoomScaleNormal="80" workbookViewId="0">
      <selection activeCell="L36" sqref="L36"/>
    </sheetView>
  </sheetViews>
  <sheetFormatPr defaultRowHeight="15" x14ac:dyDescent="0.25"/>
  <cols>
    <col min="1" max="5" width="65.140625" customWidth="1"/>
    <col min="6" max="6" width="68.85546875" customWidth="1"/>
    <col min="7" max="7" width="86.7109375" style="34" customWidth="1"/>
    <col min="8" max="8" width="74.7109375" customWidth="1"/>
    <col min="9" max="9" width="10.140625" customWidth="1"/>
    <col min="10" max="10" width="7.5703125" style="34" customWidth="1"/>
    <col min="11" max="11" width="16.28515625" style="34" customWidth="1"/>
    <col min="12" max="12" width="7.42578125" style="34" customWidth="1"/>
    <col min="13" max="13" width="13.42578125" style="34" customWidth="1"/>
    <col min="14" max="14" width="22.5703125" style="34" customWidth="1"/>
    <col min="15" max="15" width="14.28515625" style="28" customWidth="1"/>
    <col min="16" max="16" width="22.5703125" style="28" customWidth="1"/>
    <col min="17" max="17" width="9.140625" style="28" customWidth="1"/>
    <col min="18" max="18" width="13" customWidth="1"/>
    <col min="19" max="19" width="10.85546875" customWidth="1"/>
    <col min="20" max="20" width="20" customWidth="1"/>
    <col min="21" max="21" width="9" customWidth="1"/>
    <col min="22" max="22" width="21" customWidth="1"/>
    <col min="23" max="23" width="10.85546875" customWidth="1"/>
    <col min="24" max="24" width="13.140625" customWidth="1"/>
    <col min="25" max="25" width="11.7109375" customWidth="1"/>
    <col min="26" max="26" width="10.7109375" customWidth="1"/>
    <col min="27" max="27" width="12.5703125" customWidth="1"/>
    <col min="28" max="28" width="16.85546875" customWidth="1"/>
    <col min="29" max="29" width="12.5703125" customWidth="1"/>
    <col min="30" max="30" width="21.5703125" customWidth="1"/>
    <col min="31" max="31" width="16.28515625" customWidth="1"/>
    <col min="32" max="32" width="16.7109375" customWidth="1"/>
    <col min="33" max="33" width="47.140625" customWidth="1"/>
    <col min="34" max="34" width="10.85546875" customWidth="1"/>
    <col min="35" max="35" width="6.85546875" customWidth="1"/>
    <col min="36" max="36" width="12.7109375" customWidth="1"/>
    <col min="37" max="37" width="13.28515625" customWidth="1"/>
    <col min="38" max="38" width="20.85546875" customWidth="1"/>
    <col min="39" max="39" width="12.5703125" customWidth="1"/>
    <col min="40" max="40" width="12.140625" bestFit="1" customWidth="1"/>
    <col min="41" max="41" width="11.85546875" bestFit="1" customWidth="1"/>
    <col min="42" max="42" width="13.7109375" bestFit="1" customWidth="1"/>
    <col min="43" max="43" width="28.42578125" bestFit="1" customWidth="1"/>
    <col min="44" max="44" width="12.5703125" bestFit="1" customWidth="1"/>
    <col min="45" max="45" width="13.140625" bestFit="1" customWidth="1"/>
    <col min="46" max="46" width="14.7109375" bestFit="1" customWidth="1"/>
    <col min="47" max="47" width="16.5703125" bestFit="1" customWidth="1"/>
    <col min="48" max="48" width="13.7109375" bestFit="1" customWidth="1"/>
    <col min="49" max="49" width="15.7109375" bestFit="1" customWidth="1"/>
    <col min="50" max="50" width="11.85546875" bestFit="1" customWidth="1"/>
    <col min="51" max="51" width="16.7109375" bestFit="1" customWidth="1"/>
    <col min="52" max="52" width="17.5703125" bestFit="1" customWidth="1"/>
    <col min="53" max="53" width="22.42578125" bestFit="1" customWidth="1"/>
  </cols>
  <sheetData>
    <row r="1" spans="1:70" x14ac:dyDescent="0.25">
      <c r="A1" s="15" t="s">
        <v>367</v>
      </c>
      <c r="B1" s="17" t="s">
        <v>0</v>
      </c>
      <c r="C1" s="16" t="s">
        <v>1</v>
      </c>
      <c r="D1" s="19" t="s">
        <v>318</v>
      </c>
      <c r="E1" s="25" t="s">
        <v>344</v>
      </c>
      <c r="F1" s="35" t="s">
        <v>366</v>
      </c>
      <c r="G1" s="41" t="s">
        <v>392</v>
      </c>
      <c r="H1" s="25" t="s">
        <v>429</v>
      </c>
      <c r="I1" t="s">
        <v>300</v>
      </c>
      <c r="J1"/>
      <c r="K1" s="26" t="s">
        <v>471</v>
      </c>
      <c r="L1" s="26" t="s">
        <v>472</v>
      </c>
      <c r="M1" s="26" t="s">
        <v>5</v>
      </c>
      <c r="N1" s="37" t="s">
        <v>415</v>
      </c>
      <c r="O1" s="37" t="s">
        <v>5</v>
      </c>
      <c r="P1" s="31" t="s">
        <v>373</v>
      </c>
      <c r="Q1" s="30" t="s">
        <v>4</v>
      </c>
      <c r="R1" s="31" t="s">
        <v>5</v>
      </c>
      <c r="S1" s="25" t="s">
        <v>365</v>
      </c>
      <c r="T1" s="25" t="s">
        <v>5</v>
      </c>
      <c r="U1" s="19" t="s">
        <v>325</v>
      </c>
      <c r="V1" s="19" t="s">
        <v>5</v>
      </c>
      <c r="W1" s="1" t="s">
        <v>3</v>
      </c>
      <c r="X1" s="1" t="s">
        <v>4</v>
      </c>
      <c r="Y1" s="1" t="s">
        <v>5</v>
      </c>
      <c r="Z1" s="2" t="s">
        <v>6</v>
      </c>
      <c r="AA1" s="2" t="s">
        <v>7</v>
      </c>
      <c r="AB1" s="2" t="s">
        <v>8</v>
      </c>
      <c r="AC1" s="2" t="s">
        <v>9</v>
      </c>
      <c r="AD1" s="2" t="s">
        <v>5</v>
      </c>
      <c r="AE1" s="3" t="s">
        <v>10</v>
      </c>
      <c r="AF1" s="3" t="s">
        <v>11</v>
      </c>
      <c r="AG1" s="3" t="s">
        <v>12</v>
      </c>
      <c r="AH1" s="3" t="s">
        <v>13</v>
      </c>
      <c r="AI1" s="3" t="s">
        <v>14</v>
      </c>
      <c r="AJ1" s="3" t="s">
        <v>15</v>
      </c>
      <c r="AK1" s="3" t="s">
        <v>16</v>
      </c>
      <c r="AL1" s="3" t="s">
        <v>5</v>
      </c>
      <c r="AM1" t="s">
        <v>300</v>
      </c>
      <c r="AN1" s="4" t="s">
        <v>17</v>
      </c>
      <c r="AO1" s="4" t="s">
        <v>18</v>
      </c>
      <c r="AP1" s="4" t="s">
        <v>19</v>
      </c>
      <c r="AQ1" s="4" t="s">
        <v>20</v>
      </c>
      <c r="AR1" s="4" t="s">
        <v>21</v>
      </c>
      <c r="AS1" s="4" t="s">
        <v>22</v>
      </c>
      <c r="AT1" s="4" t="s">
        <v>23</v>
      </c>
      <c r="AU1" s="4" t="s">
        <v>24</v>
      </c>
      <c r="AV1" s="4" t="s">
        <v>25</v>
      </c>
      <c r="AW1" s="4" t="s">
        <v>26</v>
      </c>
      <c r="AX1" s="4" t="s">
        <v>27</v>
      </c>
      <c r="AY1" s="4" t="s">
        <v>28</v>
      </c>
      <c r="AZ1" s="4" t="s">
        <v>29</v>
      </c>
      <c r="BA1" s="4" t="s">
        <v>30</v>
      </c>
      <c r="BB1" s="4" t="s">
        <v>31</v>
      </c>
    </row>
    <row r="2" spans="1:70" ht="15.75" thickBot="1" x14ac:dyDescent="0.3">
      <c r="A2" t="s">
        <v>32</v>
      </c>
      <c r="B2" t="s">
        <v>32</v>
      </c>
      <c r="C2" t="s">
        <v>32</v>
      </c>
      <c r="D2" t="s">
        <v>32</v>
      </c>
      <c r="E2" t="s">
        <v>32</v>
      </c>
      <c r="F2" s="34" t="s">
        <v>32</v>
      </c>
      <c r="G2" s="34" t="s">
        <v>32</v>
      </c>
      <c r="H2" s="34" t="s">
        <v>32</v>
      </c>
      <c r="I2" s="34"/>
      <c r="J2"/>
      <c r="K2" s="26" t="s">
        <v>468</v>
      </c>
      <c r="L2" s="26">
        <v>102</v>
      </c>
      <c r="M2" s="26"/>
      <c r="N2" s="39">
        <v>1306</v>
      </c>
      <c r="O2" s="37">
        <v>156</v>
      </c>
      <c r="P2" s="33">
        <v>210</v>
      </c>
      <c r="Q2" s="31" t="s">
        <v>391</v>
      </c>
      <c r="R2" s="31">
        <v>175</v>
      </c>
      <c r="S2" s="26" t="s">
        <v>364</v>
      </c>
      <c r="T2" s="26">
        <v>61</v>
      </c>
      <c r="U2" s="20" t="s">
        <v>343</v>
      </c>
      <c r="V2" s="20">
        <v>49</v>
      </c>
      <c r="W2" s="5">
        <v>510</v>
      </c>
      <c r="X2" s="5" t="s">
        <v>33</v>
      </c>
      <c r="Y2" s="5">
        <v>83</v>
      </c>
      <c r="Z2" s="9">
        <v>610</v>
      </c>
      <c r="AA2" s="9" t="s">
        <v>34</v>
      </c>
      <c r="AB2" s="9">
        <v>200007</v>
      </c>
      <c r="AC2" s="9" t="e">
        <f t="shared" ref="AC2" si="0">AC1+1</f>
        <v>#VALUE!</v>
      </c>
      <c r="AD2" s="9">
        <v>30</v>
      </c>
      <c r="AE2" s="10">
        <v>1214</v>
      </c>
      <c r="AF2" s="10" t="e">
        <f t="shared" ref="AF2" si="1">AF1+1</f>
        <v>#VALUE!</v>
      </c>
      <c r="AG2" s="10" t="s">
        <v>145</v>
      </c>
      <c r="AH2" s="10" t="s">
        <v>53</v>
      </c>
      <c r="AI2" s="10" t="s">
        <v>54</v>
      </c>
      <c r="AJ2" s="10" t="s">
        <v>55</v>
      </c>
      <c r="AK2" s="10">
        <v>3</v>
      </c>
      <c r="AL2" s="3" t="s">
        <v>315</v>
      </c>
      <c r="AM2" s="34" t="s">
        <v>300</v>
      </c>
      <c r="AN2" s="12" t="s">
        <v>35</v>
      </c>
      <c r="AO2" s="12" t="str">
        <f t="shared" ref="AO2" si="2">TRIM(LEFT(AR2,3))</f>
        <v>MR</v>
      </c>
      <c r="AP2" s="12" t="s">
        <v>37</v>
      </c>
      <c r="AQ2" s="12" t="s">
        <v>38</v>
      </c>
      <c r="AR2" s="12" t="s">
        <v>39</v>
      </c>
      <c r="AS2" s="12" t="s">
        <v>40</v>
      </c>
      <c r="AT2" s="12" t="str">
        <f t="shared" ref="AT2" si="3">RIGHT(AS2,4)&amp;"-"&amp;MID(AS2,4,2)&amp;"-"&amp;LEFT(AS2,2)</f>
        <v>1972-04-16</v>
      </c>
      <c r="AU2" s="12" t="s">
        <v>42</v>
      </c>
      <c r="AV2" s="12">
        <v>65</v>
      </c>
      <c r="AW2" s="12" t="s">
        <v>43</v>
      </c>
      <c r="AX2" s="12" t="s">
        <v>44</v>
      </c>
      <c r="AY2" s="12" t="s">
        <v>45</v>
      </c>
      <c r="AZ2" s="12" t="s">
        <v>46</v>
      </c>
      <c r="BA2" s="12" t="s">
        <v>47</v>
      </c>
      <c r="BB2" s="12" t="s">
        <v>48</v>
      </c>
      <c r="BC2" s="34"/>
      <c r="BD2" s="34"/>
      <c r="BE2" s="34"/>
      <c r="BF2" s="34"/>
      <c r="BG2" s="34"/>
      <c r="BH2" s="34"/>
      <c r="BI2" s="34"/>
      <c r="BJ2" s="34"/>
      <c r="BK2" s="34"/>
      <c r="BL2" s="34"/>
      <c r="BM2" s="34"/>
      <c r="BN2" s="34"/>
      <c r="BO2" s="34"/>
      <c r="BP2" s="34"/>
      <c r="BQ2" s="34"/>
      <c r="BR2" s="34"/>
    </row>
    <row r="3" spans="1:70" ht="15.75" thickBot="1" x14ac:dyDescent="0.3">
      <c r="A3" t="s">
        <v>49</v>
      </c>
      <c r="B3" t="s">
        <v>49</v>
      </c>
      <c r="C3" t="s">
        <v>49</v>
      </c>
      <c r="D3" t="s">
        <v>49</v>
      </c>
      <c r="E3" t="s">
        <v>49</v>
      </c>
      <c r="F3" s="34" t="s">
        <v>49</v>
      </c>
      <c r="G3" s="34" t="s">
        <v>49</v>
      </c>
      <c r="H3" s="34" t="s">
        <v>49</v>
      </c>
      <c r="I3" s="34"/>
      <c r="J3" s="22" t="s">
        <v>316</v>
      </c>
      <c r="O3" s="34"/>
      <c r="P3" s="34"/>
      <c r="Q3" s="34"/>
      <c r="R3" s="34"/>
      <c r="S3" s="34"/>
      <c r="AM3" t="s">
        <v>300</v>
      </c>
      <c r="AT3" s="7"/>
    </row>
    <row r="4" spans="1:70" ht="15.75" thickBot="1" x14ac:dyDescent="0.3">
      <c r="A4" t="s">
        <v>50</v>
      </c>
      <c r="B4" t="s">
        <v>50</v>
      </c>
      <c r="C4" t="s">
        <v>50</v>
      </c>
      <c r="D4" t="s">
        <v>50</v>
      </c>
      <c r="E4" t="s">
        <v>50</v>
      </c>
      <c r="F4" s="34" t="s">
        <v>50</v>
      </c>
      <c r="G4" s="34" t="s">
        <v>50</v>
      </c>
      <c r="H4" s="34" t="s">
        <v>50</v>
      </c>
      <c r="I4" s="34"/>
      <c r="J4" t="s">
        <v>304</v>
      </c>
      <c r="K4" s="26" t="s">
        <v>451</v>
      </c>
      <c r="L4" s="26">
        <v>101</v>
      </c>
      <c r="M4" s="26">
        <v>177</v>
      </c>
      <c r="N4" s="39">
        <v>1301</v>
      </c>
      <c r="O4" s="37">
        <v>138</v>
      </c>
      <c r="P4" s="32">
        <v>201</v>
      </c>
      <c r="Q4" s="31" t="s">
        <v>375</v>
      </c>
      <c r="R4" s="31">
        <v>159</v>
      </c>
      <c r="S4" s="26" t="s">
        <v>347</v>
      </c>
      <c r="T4" s="36">
        <v>126</v>
      </c>
      <c r="U4" s="20" t="s">
        <v>326</v>
      </c>
      <c r="V4" s="21" t="s">
        <v>315</v>
      </c>
      <c r="W4" s="5">
        <v>501</v>
      </c>
      <c r="X4" s="5" t="s">
        <v>51</v>
      </c>
      <c r="Y4" s="5">
        <v>66</v>
      </c>
      <c r="Z4" s="9">
        <v>601</v>
      </c>
      <c r="AA4" s="9" t="s">
        <v>182</v>
      </c>
      <c r="AB4" s="9">
        <v>199990</v>
      </c>
      <c r="AC4" s="9">
        <v>3773767</v>
      </c>
      <c r="AD4" s="9">
        <v>84</v>
      </c>
      <c r="AE4" s="10">
        <v>1221</v>
      </c>
      <c r="AF4" s="10">
        <v>3773767</v>
      </c>
      <c r="AG4" s="10" t="s">
        <v>52</v>
      </c>
      <c r="AH4" s="10" t="s">
        <v>53</v>
      </c>
      <c r="AI4" s="10" t="s">
        <v>54</v>
      </c>
      <c r="AJ4" s="10" t="s">
        <v>55</v>
      </c>
      <c r="AK4" s="10">
        <v>3</v>
      </c>
      <c r="AL4" s="10">
        <v>31</v>
      </c>
      <c r="AM4" t="s">
        <v>300</v>
      </c>
      <c r="AN4" s="12" t="s">
        <v>56</v>
      </c>
      <c r="AO4" s="12" t="str">
        <f t="shared" ref="AO4:AO21" si="4">TRIM(LEFT(AR4,3))</f>
        <v>MRS</v>
      </c>
      <c r="AP4" s="12" t="s">
        <v>57</v>
      </c>
      <c r="AQ4" s="12" t="s">
        <v>58</v>
      </c>
      <c r="AR4" s="12" t="s">
        <v>59</v>
      </c>
      <c r="AS4" s="12" t="s">
        <v>60</v>
      </c>
      <c r="AT4" s="12" t="str">
        <f t="shared" ref="AT4:AT21" si="5">RIGHT(AS4,4)&amp;"-"&amp;MID(AS4,4,2)&amp;"-"&amp;LEFT(AS4,2)</f>
        <v>1988-12-18</v>
      </c>
      <c r="AU4" s="12" t="s">
        <v>61</v>
      </c>
      <c r="AV4" s="12">
        <v>61</v>
      </c>
      <c r="AW4" s="12" t="s">
        <v>43</v>
      </c>
      <c r="AX4" s="12" t="s">
        <v>44</v>
      </c>
      <c r="AY4" s="12" t="s">
        <v>45</v>
      </c>
      <c r="AZ4" s="12" t="s">
        <v>62</v>
      </c>
      <c r="BA4" s="12" t="s">
        <v>63</v>
      </c>
      <c r="BB4" s="12" t="s">
        <v>64</v>
      </c>
      <c r="BC4" s="6"/>
      <c r="BD4" s="7"/>
      <c r="BE4" s="7"/>
      <c r="BF4" s="7"/>
      <c r="BG4" s="7"/>
      <c r="BH4" s="8"/>
      <c r="BI4" s="7"/>
    </row>
    <row r="5" spans="1:70" ht="30.75" thickBot="1" x14ac:dyDescent="0.3">
      <c r="A5" t="s">
        <v>65</v>
      </c>
      <c r="B5" t="s">
        <v>65</v>
      </c>
      <c r="C5" t="s">
        <v>65</v>
      </c>
      <c r="D5" t="s">
        <v>65</v>
      </c>
      <c r="E5" t="s">
        <v>65</v>
      </c>
      <c r="F5" s="34" t="s">
        <v>65</v>
      </c>
      <c r="G5" s="34" t="s">
        <v>65</v>
      </c>
      <c r="H5" s="34" t="s">
        <v>65</v>
      </c>
      <c r="I5" s="34"/>
      <c r="J5" t="s">
        <v>304</v>
      </c>
      <c r="K5" s="26" t="s">
        <v>452</v>
      </c>
      <c r="L5" s="26">
        <v>101</v>
      </c>
      <c r="M5" s="42">
        <v>178</v>
      </c>
      <c r="N5" s="39">
        <v>1302</v>
      </c>
      <c r="O5" s="37">
        <v>150</v>
      </c>
      <c r="P5" s="32">
        <v>202</v>
      </c>
      <c r="Q5" s="31" t="s">
        <v>376</v>
      </c>
      <c r="R5" s="31">
        <v>160</v>
      </c>
      <c r="S5" s="26" t="s">
        <v>348</v>
      </c>
      <c r="T5" s="27" t="s">
        <v>315</v>
      </c>
      <c r="U5" s="20" t="s">
        <v>327</v>
      </c>
      <c r="V5" s="40">
        <v>158</v>
      </c>
      <c r="W5" s="5">
        <v>502</v>
      </c>
      <c r="X5" s="5" t="s">
        <v>66</v>
      </c>
      <c r="Y5" s="5">
        <v>67</v>
      </c>
      <c r="Z5" s="9">
        <v>602</v>
      </c>
      <c r="AA5" s="9" t="s">
        <v>34</v>
      </c>
      <c r="AB5" s="9">
        <v>199991</v>
      </c>
      <c r="AC5" s="9">
        <f>AC4+1</f>
        <v>3773768</v>
      </c>
      <c r="AD5" s="2" t="s">
        <v>315</v>
      </c>
      <c r="AE5" s="10">
        <v>1216</v>
      </c>
      <c r="AF5" s="10">
        <f>AF4+1</f>
        <v>3773768</v>
      </c>
      <c r="AG5" s="11" t="s">
        <v>67</v>
      </c>
      <c r="AH5" s="10" t="s">
        <v>53</v>
      </c>
      <c r="AI5" s="10" t="s">
        <v>54</v>
      </c>
      <c r="AJ5" s="10" t="s">
        <v>55</v>
      </c>
      <c r="AK5" s="10">
        <v>3</v>
      </c>
      <c r="AL5" s="10">
        <v>32</v>
      </c>
      <c r="AM5" t="s">
        <v>300</v>
      </c>
      <c r="AN5" s="12" t="s">
        <v>68</v>
      </c>
      <c r="AO5" s="12" t="str">
        <f t="shared" si="4"/>
        <v>MR</v>
      </c>
      <c r="AP5" s="12" t="s">
        <v>69</v>
      </c>
      <c r="AQ5" s="12" t="s">
        <v>70</v>
      </c>
      <c r="AR5" s="12" t="s">
        <v>71</v>
      </c>
      <c r="AS5" s="12" t="s">
        <v>72</v>
      </c>
      <c r="AT5" s="12" t="str">
        <f t="shared" si="5"/>
        <v>1984-01-20</v>
      </c>
      <c r="AU5" s="12" t="s">
        <v>73</v>
      </c>
      <c r="AV5" s="12">
        <v>63</v>
      </c>
      <c r="AW5" s="12" t="s">
        <v>43</v>
      </c>
      <c r="AX5" s="12" t="s">
        <v>44</v>
      </c>
      <c r="AY5" s="12" t="s">
        <v>45</v>
      </c>
      <c r="AZ5" s="12" t="s">
        <v>74</v>
      </c>
      <c r="BA5" s="12" t="s">
        <v>75</v>
      </c>
      <c r="BB5" s="12" t="s">
        <v>76</v>
      </c>
      <c r="BC5" s="6"/>
      <c r="BD5" s="7"/>
      <c r="BE5" s="7"/>
      <c r="BF5" s="7"/>
      <c r="BG5" s="7"/>
      <c r="BH5" s="8"/>
      <c r="BI5" s="7"/>
    </row>
    <row r="6" spans="1:70" ht="30.75" thickBot="1" x14ac:dyDescent="0.3">
      <c r="A6" t="s">
        <v>77</v>
      </c>
      <c r="B6" t="s">
        <v>77</v>
      </c>
      <c r="C6" t="s">
        <v>77</v>
      </c>
      <c r="D6" t="s">
        <v>77</v>
      </c>
      <c r="E6" t="s">
        <v>77</v>
      </c>
      <c r="F6" s="34" t="s">
        <v>77</v>
      </c>
      <c r="G6" s="34" t="s">
        <v>77</v>
      </c>
      <c r="H6" s="34" t="s">
        <v>77</v>
      </c>
      <c r="I6" s="34"/>
      <c r="J6" t="s">
        <v>304</v>
      </c>
      <c r="K6" s="26" t="s">
        <v>453</v>
      </c>
      <c r="L6" s="26">
        <v>101</v>
      </c>
      <c r="M6" s="26">
        <v>179</v>
      </c>
      <c r="N6" s="39">
        <v>1303</v>
      </c>
      <c r="O6" s="37">
        <v>140</v>
      </c>
      <c r="P6" s="32">
        <v>203</v>
      </c>
      <c r="Q6" s="31" t="s">
        <v>377</v>
      </c>
      <c r="R6" s="31">
        <v>161</v>
      </c>
      <c r="S6" s="26" t="s">
        <v>349</v>
      </c>
      <c r="T6" s="27" t="s">
        <v>315</v>
      </c>
      <c r="U6" s="20" t="s">
        <v>328</v>
      </c>
      <c r="V6" s="40">
        <v>203</v>
      </c>
      <c r="W6" s="5">
        <v>504</v>
      </c>
      <c r="X6" s="5" t="s">
        <v>78</v>
      </c>
      <c r="Y6" s="5">
        <v>68</v>
      </c>
      <c r="Z6" s="9">
        <v>604</v>
      </c>
      <c r="AA6" s="9" t="s">
        <v>182</v>
      </c>
      <c r="AB6" s="9">
        <v>199992</v>
      </c>
      <c r="AC6" s="9">
        <f t="shared" ref="AC6:AC21" si="6">AC5+1</f>
        <v>3773769</v>
      </c>
      <c r="AD6" s="2" t="s">
        <v>315</v>
      </c>
      <c r="AE6" s="10">
        <v>1203</v>
      </c>
      <c r="AF6" s="10">
        <f t="shared" ref="AF6:AF21" si="7">AF5+1</f>
        <v>3773769</v>
      </c>
      <c r="AG6" s="11" t="s">
        <v>67</v>
      </c>
      <c r="AH6" s="10" t="s">
        <v>79</v>
      </c>
      <c r="AI6" s="10" t="s">
        <v>79</v>
      </c>
      <c r="AJ6" s="10" t="s">
        <v>80</v>
      </c>
      <c r="AK6" s="10">
        <v>9</v>
      </c>
      <c r="AL6" s="10">
        <v>33</v>
      </c>
      <c r="AM6" t="s">
        <v>300</v>
      </c>
      <c r="AN6" s="12" t="s">
        <v>81</v>
      </c>
      <c r="AO6" s="12" t="str">
        <f t="shared" si="4"/>
        <v>MR</v>
      </c>
      <c r="AP6" s="12" t="s">
        <v>82</v>
      </c>
      <c r="AQ6" s="12" t="s">
        <v>83</v>
      </c>
      <c r="AR6" s="12" t="s">
        <v>84</v>
      </c>
      <c r="AS6" s="12" t="s">
        <v>85</v>
      </c>
      <c r="AT6" s="12" t="str">
        <f t="shared" si="5"/>
        <v>1990-11-10</v>
      </c>
      <c r="AU6" s="12" t="s">
        <v>86</v>
      </c>
      <c r="AV6" s="12">
        <v>65</v>
      </c>
      <c r="AW6" s="12" t="s">
        <v>43</v>
      </c>
      <c r="AX6" s="12" t="s">
        <v>44</v>
      </c>
      <c r="AY6" s="12" t="s">
        <v>45</v>
      </c>
      <c r="AZ6" s="12" t="s">
        <v>87</v>
      </c>
      <c r="BA6" s="12" t="s">
        <v>88</v>
      </c>
      <c r="BB6" s="12" t="s">
        <v>89</v>
      </c>
      <c r="BC6" s="6"/>
      <c r="BD6" s="7"/>
      <c r="BE6" s="7"/>
      <c r="BF6" s="7"/>
      <c r="BG6" s="7"/>
      <c r="BH6" s="8"/>
      <c r="BI6" s="7"/>
    </row>
    <row r="7" spans="1:70" ht="15.75" thickBot="1" x14ac:dyDescent="0.3">
      <c r="A7" t="s">
        <v>90</v>
      </c>
      <c r="B7" t="s">
        <v>90</v>
      </c>
      <c r="C7" t="s">
        <v>90</v>
      </c>
      <c r="D7" t="s">
        <v>90</v>
      </c>
      <c r="E7" t="s">
        <v>90</v>
      </c>
      <c r="F7" s="34" t="s">
        <v>90</v>
      </c>
      <c r="G7" s="34" t="s">
        <v>90</v>
      </c>
      <c r="H7" s="34" t="s">
        <v>90</v>
      </c>
      <c r="I7" s="34"/>
      <c r="J7" t="s">
        <v>304</v>
      </c>
      <c r="K7" s="26" t="s">
        <v>454</v>
      </c>
      <c r="L7" s="26">
        <v>101</v>
      </c>
      <c r="M7" s="26">
        <v>180</v>
      </c>
      <c r="N7" s="39">
        <v>1304</v>
      </c>
      <c r="O7" s="37">
        <v>141</v>
      </c>
      <c r="P7" s="32">
        <v>204</v>
      </c>
      <c r="Q7" s="31" t="s">
        <v>378</v>
      </c>
      <c r="R7" s="31">
        <v>162</v>
      </c>
      <c r="S7" s="26" t="s">
        <v>350</v>
      </c>
      <c r="T7" s="27" t="s">
        <v>315</v>
      </c>
      <c r="U7" s="20" t="s">
        <v>329</v>
      </c>
      <c r="V7" s="21" t="s">
        <v>315</v>
      </c>
      <c r="W7" s="5">
        <v>503</v>
      </c>
      <c r="X7" s="5" t="s">
        <v>91</v>
      </c>
      <c r="Y7" s="5">
        <v>69</v>
      </c>
      <c r="Z7" s="9">
        <v>605</v>
      </c>
      <c r="AA7" s="9" t="s">
        <v>34</v>
      </c>
      <c r="AB7" s="9">
        <v>199993</v>
      </c>
      <c r="AC7" s="9">
        <f t="shared" si="6"/>
        <v>3773770</v>
      </c>
      <c r="AD7" s="2" t="s">
        <v>315</v>
      </c>
      <c r="AE7" s="10">
        <v>1204</v>
      </c>
      <c r="AF7" s="10">
        <f t="shared" si="7"/>
        <v>3773770</v>
      </c>
      <c r="AG7" s="10" t="s">
        <v>92</v>
      </c>
      <c r="AH7" s="10" t="s">
        <v>54</v>
      </c>
      <c r="AI7" s="10" t="s">
        <v>54</v>
      </c>
      <c r="AJ7" s="10" t="s">
        <v>93</v>
      </c>
      <c r="AK7" s="10">
        <v>3</v>
      </c>
      <c r="AL7" s="10">
        <v>34</v>
      </c>
      <c r="AM7" t="s">
        <v>300</v>
      </c>
      <c r="AN7" s="12" t="s">
        <v>94</v>
      </c>
      <c r="AO7" s="12" t="str">
        <f t="shared" si="4"/>
        <v>MRS</v>
      </c>
      <c r="AP7" s="12" t="s">
        <v>95</v>
      </c>
      <c r="AQ7" s="12" t="s">
        <v>96</v>
      </c>
      <c r="AR7" s="12" t="s">
        <v>97</v>
      </c>
      <c r="AS7" s="12" t="s">
        <v>98</v>
      </c>
      <c r="AT7" s="12" t="str">
        <f t="shared" si="5"/>
        <v>1975-10-18</v>
      </c>
      <c r="AU7" s="12" t="s">
        <v>99</v>
      </c>
      <c r="AV7" s="12">
        <v>61</v>
      </c>
      <c r="AW7" s="12" t="s">
        <v>43</v>
      </c>
      <c r="AX7" s="12" t="s">
        <v>44</v>
      </c>
      <c r="AY7" s="12" t="s">
        <v>45</v>
      </c>
      <c r="AZ7" s="12" t="s">
        <v>100</v>
      </c>
      <c r="BA7" s="12" t="s">
        <v>101</v>
      </c>
      <c r="BB7" s="12" t="s">
        <v>102</v>
      </c>
      <c r="BC7" s="6"/>
      <c r="BD7" s="7"/>
      <c r="BE7" s="7"/>
      <c r="BF7" s="7"/>
      <c r="BG7" s="7"/>
      <c r="BH7" s="8"/>
      <c r="BI7" s="7"/>
    </row>
    <row r="8" spans="1:70" ht="15.75" thickBot="1" x14ac:dyDescent="0.3">
      <c r="A8" t="s">
        <v>103</v>
      </c>
      <c r="B8" t="s">
        <v>103</v>
      </c>
      <c r="C8" t="s">
        <v>103</v>
      </c>
      <c r="D8" t="s">
        <v>103</v>
      </c>
      <c r="E8" t="s">
        <v>103</v>
      </c>
      <c r="F8" s="34" t="s">
        <v>103</v>
      </c>
      <c r="G8" s="34" t="s">
        <v>103</v>
      </c>
      <c r="H8" s="34" t="s">
        <v>103</v>
      </c>
      <c r="I8" s="34"/>
      <c r="J8" t="s">
        <v>304</v>
      </c>
      <c r="K8" s="26" t="s">
        <v>455</v>
      </c>
      <c r="L8" s="26">
        <v>101</v>
      </c>
      <c r="M8" s="26">
        <v>181</v>
      </c>
      <c r="N8" s="39">
        <v>1305</v>
      </c>
      <c r="O8" s="37">
        <v>142</v>
      </c>
      <c r="P8" s="32">
        <v>205</v>
      </c>
      <c r="Q8" s="31" t="s">
        <v>379</v>
      </c>
      <c r="R8" s="31">
        <v>163</v>
      </c>
      <c r="S8" s="26" t="s">
        <v>351</v>
      </c>
      <c r="T8" s="27" t="s">
        <v>315</v>
      </c>
      <c r="U8" s="20" t="s">
        <v>330</v>
      </c>
      <c r="V8" s="21" t="s">
        <v>315</v>
      </c>
      <c r="W8" s="5">
        <v>508</v>
      </c>
      <c r="X8" s="5" t="s">
        <v>104</v>
      </c>
      <c r="Y8" s="5">
        <v>70</v>
      </c>
      <c r="Z8" s="9">
        <v>606</v>
      </c>
      <c r="AA8" s="9" t="s">
        <v>34</v>
      </c>
      <c r="AB8" s="9">
        <v>199994</v>
      </c>
      <c r="AC8" s="9">
        <f t="shared" si="6"/>
        <v>3773771</v>
      </c>
      <c r="AD8" s="2" t="s">
        <v>315</v>
      </c>
      <c r="AE8" s="10">
        <v>1208</v>
      </c>
      <c r="AF8" s="10">
        <f t="shared" si="7"/>
        <v>3773771</v>
      </c>
      <c r="AG8" s="10" t="s">
        <v>105</v>
      </c>
      <c r="AH8" s="10" t="s">
        <v>106</v>
      </c>
      <c r="AI8" s="10" t="s">
        <v>107</v>
      </c>
      <c r="AJ8" s="10" t="s">
        <v>108</v>
      </c>
      <c r="AK8" s="10">
        <v>7</v>
      </c>
      <c r="AL8" s="10">
        <v>35</v>
      </c>
      <c r="AM8" t="s">
        <v>300</v>
      </c>
      <c r="AN8" s="12" t="s">
        <v>109</v>
      </c>
      <c r="AO8" s="12" t="str">
        <f t="shared" si="4"/>
        <v>MRS</v>
      </c>
      <c r="AP8" s="12" t="s">
        <v>110</v>
      </c>
      <c r="AQ8" s="12" t="s">
        <v>111</v>
      </c>
      <c r="AR8" s="12" t="s">
        <v>112</v>
      </c>
      <c r="AS8" s="12" t="s">
        <v>113</v>
      </c>
      <c r="AT8" s="12" t="str">
        <f t="shared" si="5"/>
        <v>1966-04-08</v>
      </c>
      <c r="AU8" s="12" t="s">
        <v>114</v>
      </c>
      <c r="AV8" s="12">
        <v>63</v>
      </c>
      <c r="AW8" s="12" t="s">
        <v>43</v>
      </c>
      <c r="AX8" s="12" t="s">
        <v>44</v>
      </c>
      <c r="AY8" s="12" t="s">
        <v>45</v>
      </c>
      <c r="AZ8" s="12" t="s">
        <v>115</v>
      </c>
      <c r="BA8" s="12" t="s">
        <v>116</v>
      </c>
      <c r="BB8" s="12" t="s">
        <v>117</v>
      </c>
      <c r="BC8" s="6"/>
      <c r="BD8" s="7"/>
      <c r="BE8" s="7"/>
      <c r="BF8" s="7"/>
      <c r="BG8" s="7"/>
      <c r="BH8" s="8"/>
      <c r="BI8" s="7"/>
    </row>
    <row r="9" spans="1:70" ht="15.75" thickBot="1" x14ac:dyDescent="0.3">
      <c r="A9" t="s">
        <v>118</v>
      </c>
      <c r="B9" t="s">
        <v>118</v>
      </c>
      <c r="C9" t="s">
        <v>118</v>
      </c>
      <c r="D9" t="s">
        <v>118</v>
      </c>
      <c r="E9" t="s">
        <v>118</v>
      </c>
      <c r="F9" s="34" t="s">
        <v>118</v>
      </c>
      <c r="G9" s="34" t="s">
        <v>118</v>
      </c>
      <c r="H9" s="34" t="s">
        <v>118</v>
      </c>
      <c r="I9" s="34"/>
      <c r="J9" t="s">
        <v>304</v>
      </c>
      <c r="K9" s="26" t="s">
        <v>456</v>
      </c>
      <c r="L9" s="26">
        <v>102</v>
      </c>
      <c r="M9" s="42">
        <v>186</v>
      </c>
      <c r="N9" s="39">
        <v>1306</v>
      </c>
      <c r="O9" s="37">
        <v>143</v>
      </c>
      <c r="P9" s="32">
        <v>206</v>
      </c>
      <c r="Q9" s="31" t="s">
        <v>380</v>
      </c>
      <c r="R9" s="31">
        <v>164</v>
      </c>
      <c r="S9" s="26" t="s">
        <v>352</v>
      </c>
      <c r="T9" s="27" t="s">
        <v>315</v>
      </c>
      <c r="U9" s="20" t="s">
        <v>331</v>
      </c>
      <c r="V9" s="21" t="s">
        <v>315</v>
      </c>
      <c r="W9" s="5">
        <v>505</v>
      </c>
      <c r="X9" s="5" t="s">
        <v>119</v>
      </c>
      <c r="Y9" s="5">
        <v>71</v>
      </c>
      <c r="Z9" s="9">
        <v>607</v>
      </c>
      <c r="AA9" s="9" t="s">
        <v>34</v>
      </c>
      <c r="AB9" s="9">
        <v>199995</v>
      </c>
      <c r="AC9" s="9">
        <f t="shared" si="6"/>
        <v>3773772</v>
      </c>
      <c r="AD9" s="2" t="s">
        <v>315</v>
      </c>
      <c r="AE9" s="10">
        <v>1209</v>
      </c>
      <c r="AF9" s="10">
        <f t="shared" si="7"/>
        <v>3773772</v>
      </c>
      <c r="AG9" s="10" t="s">
        <v>120</v>
      </c>
      <c r="AH9" s="10" t="s">
        <v>54</v>
      </c>
      <c r="AI9" s="10" t="s">
        <v>54</v>
      </c>
      <c r="AJ9" s="10" t="s">
        <v>121</v>
      </c>
      <c r="AK9" s="10">
        <v>4</v>
      </c>
      <c r="AL9" s="10">
        <v>36</v>
      </c>
      <c r="AM9" t="s">
        <v>300</v>
      </c>
      <c r="AN9" s="12" t="s">
        <v>122</v>
      </c>
      <c r="AO9" s="12" t="str">
        <f t="shared" si="4"/>
        <v>MR</v>
      </c>
      <c r="AP9" s="12" t="s">
        <v>123</v>
      </c>
      <c r="AQ9" s="12" t="s">
        <v>124</v>
      </c>
      <c r="AR9" s="12" t="s">
        <v>125</v>
      </c>
      <c r="AS9" s="12" t="s">
        <v>126</v>
      </c>
      <c r="AT9" s="12" t="str">
        <f t="shared" si="5"/>
        <v>1974-05-25</v>
      </c>
      <c r="AU9" s="12" t="s">
        <v>127</v>
      </c>
      <c r="AV9" s="12">
        <v>65</v>
      </c>
      <c r="AW9" s="12" t="s">
        <v>43</v>
      </c>
      <c r="AX9" s="12" t="s">
        <v>44</v>
      </c>
      <c r="AY9" s="12" t="s">
        <v>45</v>
      </c>
      <c r="AZ9" s="12" t="s">
        <v>128</v>
      </c>
      <c r="BA9" s="12" t="s">
        <v>129</v>
      </c>
      <c r="BB9" s="12" t="s">
        <v>130</v>
      </c>
      <c r="BC9" s="6"/>
      <c r="BD9" s="7"/>
      <c r="BE9" s="7"/>
      <c r="BF9" s="7"/>
      <c r="BG9" s="7"/>
      <c r="BH9" s="8"/>
      <c r="BI9" s="7"/>
    </row>
    <row r="10" spans="1:70" ht="15.75" thickBot="1" x14ac:dyDescent="0.3">
      <c r="A10" t="s">
        <v>131</v>
      </c>
      <c r="B10" t="s">
        <v>131</v>
      </c>
      <c r="C10" t="s">
        <v>131</v>
      </c>
      <c r="D10" t="s">
        <v>131</v>
      </c>
      <c r="E10" t="s">
        <v>131</v>
      </c>
      <c r="F10" s="34" t="s">
        <v>131</v>
      </c>
      <c r="G10" s="34" t="s">
        <v>131</v>
      </c>
      <c r="H10" s="34" t="s">
        <v>131</v>
      </c>
      <c r="I10" s="34"/>
      <c r="J10" t="s">
        <v>304</v>
      </c>
      <c r="K10" s="26" t="s">
        <v>457</v>
      </c>
      <c r="L10" s="26">
        <v>102</v>
      </c>
      <c r="M10" s="26">
        <v>187</v>
      </c>
      <c r="N10" s="39">
        <v>1307</v>
      </c>
      <c r="O10" s="37">
        <v>144</v>
      </c>
      <c r="P10" s="32">
        <v>207</v>
      </c>
      <c r="Q10" s="31" t="s">
        <v>381</v>
      </c>
      <c r="R10" s="31">
        <v>165</v>
      </c>
      <c r="S10" s="26" t="s">
        <v>353</v>
      </c>
      <c r="T10" s="27" t="s">
        <v>315</v>
      </c>
      <c r="U10" s="20" t="s">
        <v>332</v>
      </c>
      <c r="V10" s="21" t="s">
        <v>315</v>
      </c>
      <c r="W10" s="5">
        <v>506</v>
      </c>
      <c r="X10" s="5" t="s">
        <v>132</v>
      </c>
      <c r="Y10" s="5">
        <v>72</v>
      </c>
      <c r="Z10" s="9">
        <v>609</v>
      </c>
      <c r="AA10" s="9" t="s">
        <v>34</v>
      </c>
      <c r="AB10" s="9">
        <v>199996</v>
      </c>
      <c r="AC10" s="9">
        <f t="shared" si="6"/>
        <v>3773773</v>
      </c>
      <c r="AD10" s="2" t="s">
        <v>315</v>
      </c>
      <c r="AE10" s="10">
        <v>1213</v>
      </c>
      <c r="AF10" s="10">
        <f t="shared" si="7"/>
        <v>3773773</v>
      </c>
      <c r="AG10" s="10" t="s">
        <v>133</v>
      </c>
      <c r="AH10" s="10" t="s">
        <v>106</v>
      </c>
      <c r="AI10" s="10" t="s">
        <v>107</v>
      </c>
      <c r="AJ10" s="10" t="s">
        <v>108</v>
      </c>
      <c r="AK10" s="10">
        <v>7</v>
      </c>
      <c r="AL10" s="10">
        <v>37</v>
      </c>
      <c r="AM10" t="s">
        <v>300</v>
      </c>
      <c r="AN10" s="12" t="s">
        <v>134</v>
      </c>
      <c r="AO10" s="12" t="str">
        <f t="shared" si="4"/>
        <v>MR</v>
      </c>
      <c r="AP10" s="12" t="s">
        <v>135</v>
      </c>
      <c r="AQ10" s="12" t="s">
        <v>136</v>
      </c>
      <c r="AR10" s="12" t="s">
        <v>137</v>
      </c>
      <c r="AS10" s="12" t="s">
        <v>138</v>
      </c>
      <c r="AT10" s="12" t="str">
        <f t="shared" si="5"/>
        <v>1964-12-03</v>
      </c>
      <c r="AU10" s="12" t="s">
        <v>139</v>
      </c>
      <c r="AV10" s="12">
        <v>61</v>
      </c>
      <c r="AW10" s="12" t="s">
        <v>43</v>
      </c>
      <c r="AX10" s="12" t="s">
        <v>44</v>
      </c>
      <c r="AY10" s="12" t="s">
        <v>45</v>
      </c>
      <c r="AZ10" s="12" t="s">
        <v>140</v>
      </c>
      <c r="BA10" s="12" t="s">
        <v>141</v>
      </c>
      <c r="BB10" s="12" t="s">
        <v>142</v>
      </c>
      <c r="BC10" s="6"/>
      <c r="BD10" s="7"/>
      <c r="BE10" s="7"/>
      <c r="BF10" s="7"/>
      <c r="BG10" s="7"/>
      <c r="BH10" s="8"/>
      <c r="BI10" s="7"/>
    </row>
    <row r="11" spans="1:70" x14ac:dyDescent="0.25">
      <c r="A11" t="s">
        <v>143</v>
      </c>
      <c r="B11" t="s">
        <v>143</v>
      </c>
      <c r="C11" t="s">
        <v>143</v>
      </c>
      <c r="D11" t="s">
        <v>143</v>
      </c>
      <c r="E11" t="s">
        <v>143</v>
      </c>
      <c r="F11" s="34" t="s">
        <v>143</v>
      </c>
      <c r="G11" s="34" t="s">
        <v>143</v>
      </c>
      <c r="H11" s="34" t="s">
        <v>143</v>
      </c>
      <c r="I11" s="34"/>
      <c r="J11" t="s">
        <v>304</v>
      </c>
      <c r="K11" s="26" t="s">
        <v>458</v>
      </c>
      <c r="L11" s="26">
        <v>102</v>
      </c>
      <c r="M11" s="26">
        <v>188</v>
      </c>
      <c r="N11" s="39">
        <v>1327</v>
      </c>
      <c r="O11" s="37">
        <v>145</v>
      </c>
      <c r="P11" s="32">
        <v>209</v>
      </c>
      <c r="Q11" s="31" t="s">
        <v>382</v>
      </c>
      <c r="R11" s="31">
        <v>176</v>
      </c>
      <c r="S11" s="26" t="s">
        <v>354</v>
      </c>
      <c r="T11" s="27" t="s">
        <v>315</v>
      </c>
      <c r="U11" s="20" t="s">
        <v>333</v>
      </c>
      <c r="V11" s="21" t="s">
        <v>315</v>
      </c>
      <c r="W11" s="5">
        <v>507</v>
      </c>
      <c r="X11" s="5" t="s">
        <v>144</v>
      </c>
      <c r="Y11" s="5">
        <v>73</v>
      </c>
      <c r="Z11" s="9">
        <v>610</v>
      </c>
      <c r="AA11" s="9" t="s">
        <v>34</v>
      </c>
      <c r="AB11" s="9">
        <v>199997</v>
      </c>
      <c r="AC11" s="9">
        <f t="shared" si="6"/>
        <v>3773774</v>
      </c>
      <c r="AD11" s="2" t="s">
        <v>315</v>
      </c>
      <c r="AE11" s="10">
        <v>1214</v>
      </c>
      <c r="AF11" s="10">
        <f t="shared" si="7"/>
        <v>3773774</v>
      </c>
      <c r="AG11" s="10" t="s">
        <v>145</v>
      </c>
      <c r="AH11" s="10" t="s">
        <v>53</v>
      </c>
      <c r="AI11" s="10" t="s">
        <v>54</v>
      </c>
      <c r="AJ11" s="10" t="s">
        <v>55</v>
      </c>
      <c r="AK11" s="10">
        <v>3</v>
      </c>
      <c r="AL11" s="10">
        <v>38</v>
      </c>
      <c r="AM11" t="s">
        <v>300</v>
      </c>
      <c r="AN11" s="12" t="s">
        <v>146</v>
      </c>
      <c r="AO11" s="12" t="str">
        <f t="shared" si="4"/>
        <v>MR</v>
      </c>
      <c r="AP11" s="12" t="s">
        <v>147</v>
      </c>
      <c r="AQ11" s="12" t="s">
        <v>148</v>
      </c>
      <c r="AR11" s="12" t="s">
        <v>149</v>
      </c>
      <c r="AS11" s="12" t="s">
        <v>150</v>
      </c>
      <c r="AT11" s="12" t="str">
        <f t="shared" si="5"/>
        <v>1970-07-30</v>
      </c>
      <c r="AU11" s="12" t="s">
        <v>151</v>
      </c>
      <c r="AV11" s="12">
        <v>63</v>
      </c>
      <c r="AW11" s="12" t="s">
        <v>43</v>
      </c>
      <c r="AX11" s="12" t="s">
        <v>44</v>
      </c>
      <c r="AY11" s="12" t="s">
        <v>45</v>
      </c>
      <c r="AZ11" s="12" t="s">
        <v>152</v>
      </c>
      <c r="BA11" s="12" t="s">
        <v>153</v>
      </c>
      <c r="BB11" s="12" t="s">
        <v>154</v>
      </c>
    </row>
    <row r="12" spans="1:70" x14ac:dyDescent="0.25">
      <c r="A12" t="s">
        <v>155</v>
      </c>
      <c r="B12" t="s">
        <v>155</v>
      </c>
      <c r="C12" t="s">
        <v>155</v>
      </c>
      <c r="D12" t="s">
        <v>155</v>
      </c>
      <c r="E12" t="s">
        <v>155</v>
      </c>
      <c r="F12" s="34" t="s">
        <v>155</v>
      </c>
      <c r="G12" s="34" t="s">
        <v>155</v>
      </c>
      <c r="H12" s="34" t="s">
        <v>155</v>
      </c>
      <c r="I12" s="34"/>
      <c r="J12" t="s">
        <v>304</v>
      </c>
      <c r="K12" s="26" t="s">
        <v>459</v>
      </c>
      <c r="L12" s="26">
        <v>102</v>
      </c>
      <c r="M12" s="26">
        <v>189</v>
      </c>
      <c r="N12" s="39">
        <v>1331</v>
      </c>
      <c r="O12" s="37">
        <v>146</v>
      </c>
      <c r="P12" s="32">
        <v>210</v>
      </c>
      <c r="Q12" s="31" t="s">
        <v>374</v>
      </c>
      <c r="R12" s="31">
        <v>166</v>
      </c>
      <c r="S12" s="26" t="s">
        <v>355</v>
      </c>
      <c r="T12" s="27" t="s">
        <v>315</v>
      </c>
      <c r="U12" s="20" t="s">
        <v>334</v>
      </c>
      <c r="V12" s="21" t="s">
        <v>315</v>
      </c>
      <c r="W12" s="5">
        <v>510</v>
      </c>
      <c r="X12" s="5" t="s">
        <v>156</v>
      </c>
      <c r="Y12" s="5">
        <v>74</v>
      </c>
      <c r="Z12" s="9">
        <v>601</v>
      </c>
      <c r="AA12" s="9" t="s">
        <v>182</v>
      </c>
      <c r="AB12" s="9">
        <v>199998</v>
      </c>
      <c r="AC12" s="9">
        <f t="shared" si="6"/>
        <v>3773775</v>
      </c>
      <c r="AD12" s="2" t="s">
        <v>315</v>
      </c>
      <c r="AE12" s="10">
        <v>1217</v>
      </c>
      <c r="AF12" s="10">
        <f t="shared" si="7"/>
        <v>3773775</v>
      </c>
      <c r="AG12" s="10" t="s">
        <v>157</v>
      </c>
      <c r="AH12" s="10" t="s">
        <v>54</v>
      </c>
      <c r="AI12" s="10" t="s">
        <v>107</v>
      </c>
      <c r="AJ12" s="10" t="s">
        <v>158</v>
      </c>
      <c r="AK12" s="10">
        <v>8</v>
      </c>
      <c r="AL12" s="10">
        <v>39</v>
      </c>
      <c r="AM12" t="s">
        <v>300</v>
      </c>
      <c r="AN12" s="12" t="s">
        <v>159</v>
      </c>
      <c r="AO12" s="12" t="str">
        <f t="shared" si="4"/>
        <v>MR</v>
      </c>
      <c r="AP12" s="12" t="s">
        <v>160</v>
      </c>
      <c r="AQ12" s="12" t="s">
        <v>161</v>
      </c>
      <c r="AR12" s="12" t="s">
        <v>162</v>
      </c>
      <c r="AS12" s="12" t="s">
        <v>163</v>
      </c>
      <c r="AT12" s="12" t="str">
        <f t="shared" si="5"/>
        <v>1982-05-05</v>
      </c>
      <c r="AU12" s="12" t="s">
        <v>164</v>
      </c>
      <c r="AV12" s="12">
        <v>65</v>
      </c>
      <c r="AW12" s="12" t="s">
        <v>43</v>
      </c>
      <c r="AX12" s="12" t="s">
        <v>44</v>
      </c>
      <c r="AY12" s="12" t="s">
        <v>45</v>
      </c>
      <c r="AZ12" s="12" t="s">
        <v>165</v>
      </c>
      <c r="BA12" s="12" t="s">
        <v>166</v>
      </c>
      <c r="BB12" s="12" t="s">
        <v>167</v>
      </c>
    </row>
    <row r="13" spans="1:70" x14ac:dyDescent="0.25">
      <c r="A13" t="s">
        <v>168</v>
      </c>
      <c r="B13" t="s">
        <v>168</v>
      </c>
      <c r="C13" t="s">
        <v>168</v>
      </c>
      <c r="D13" t="s">
        <v>168</v>
      </c>
      <c r="E13" t="s">
        <v>168</v>
      </c>
      <c r="F13" s="34" t="s">
        <v>168</v>
      </c>
      <c r="G13" s="34" t="s">
        <v>168</v>
      </c>
      <c r="H13" s="34" t="s">
        <v>168</v>
      </c>
      <c r="I13" s="34"/>
      <c r="J13" t="s">
        <v>304</v>
      </c>
      <c r="K13" s="26" t="s">
        <v>460</v>
      </c>
      <c r="L13" s="26">
        <v>102</v>
      </c>
      <c r="M13" s="26">
        <v>190</v>
      </c>
      <c r="N13" s="38">
        <v>1311</v>
      </c>
      <c r="O13" s="37">
        <v>147</v>
      </c>
      <c r="P13" s="33">
        <v>201</v>
      </c>
      <c r="Q13" s="31" t="s">
        <v>383</v>
      </c>
      <c r="R13" s="31">
        <v>167</v>
      </c>
      <c r="S13" s="26" t="s">
        <v>356</v>
      </c>
      <c r="T13" s="27" t="s">
        <v>315</v>
      </c>
      <c r="U13" s="20" t="s">
        <v>335</v>
      </c>
      <c r="V13" s="21" t="s">
        <v>315</v>
      </c>
      <c r="W13" s="5">
        <v>501</v>
      </c>
      <c r="X13" s="5" t="s">
        <v>169</v>
      </c>
      <c r="Y13" s="5">
        <v>75</v>
      </c>
      <c r="Z13" s="9">
        <v>602</v>
      </c>
      <c r="AA13" s="9" t="s">
        <v>34</v>
      </c>
      <c r="AB13" s="9">
        <v>199999</v>
      </c>
      <c r="AC13" s="9">
        <f t="shared" si="6"/>
        <v>3773776</v>
      </c>
      <c r="AD13" s="2" t="s">
        <v>315</v>
      </c>
      <c r="AE13" s="10">
        <v>1218</v>
      </c>
      <c r="AF13" s="10">
        <f t="shared" si="7"/>
        <v>3773776</v>
      </c>
      <c r="AG13" s="10" t="s">
        <v>170</v>
      </c>
      <c r="AH13" s="10" t="s">
        <v>106</v>
      </c>
      <c r="AI13" s="10" t="s">
        <v>107</v>
      </c>
      <c r="AJ13" s="10" t="s">
        <v>108</v>
      </c>
      <c r="AK13" s="10">
        <v>7</v>
      </c>
      <c r="AL13" s="10">
        <v>40</v>
      </c>
      <c r="AM13" t="s">
        <v>300</v>
      </c>
      <c r="AN13" s="12" t="s">
        <v>171</v>
      </c>
      <c r="AO13" s="12" t="str">
        <f t="shared" si="4"/>
        <v>MRS</v>
      </c>
      <c r="AP13" s="12" t="s">
        <v>172</v>
      </c>
      <c r="AQ13" s="12" t="s">
        <v>173</v>
      </c>
      <c r="AR13" s="12" t="s">
        <v>174</v>
      </c>
      <c r="AS13" s="12" t="s">
        <v>175</v>
      </c>
      <c r="AT13" s="12" t="str">
        <f t="shared" si="5"/>
        <v>1991-09-25</v>
      </c>
      <c r="AU13" s="12" t="s">
        <v>176</v>
      </c>
      <c r="AV13" s="12">
        <v>61</v>
      </c>
      <c r="AW13" s="12" t="s">
        <v>43</v>
      </c>
      <c r="AX13" s="12" t="s">
        <v>44</v>
      </c>
      <c r="AY13" s="12" t="s">
        <v>45</v>
      </c>
      <c r="AZ13" s="12" t="s">
        <v>177</v>
      </c>
      <c r="BA13" s="12" t="s">
        <v>178</v>
      </c>
      <c r="BB13" s="12" t="s">
        <v>179</v>
      </c>
    </row>
    <row r="14" spans="1:70" x14ac:dyDescent="0.25">
      <c r="A14" t="s">
        <v>180</v>
      </c>
      <c r="B14" t="s">
        <v>180</v>
      </c>
      <c r="C14" t="s">
        <v>180</v>
      </c>
      <c r="D14" t="s">
        <v>180</v>
      </c>
      <c r="E14" t="s">
        <v>180</v>
      </c>
      <c r="F14" s="34" t="s">
        <v>180</v>
      </c>
      <c r="G14" s="34" t="s">
        <v>180</v>
      </c>
      <c r="H14" s="34" t="s">
        <v>180</v>
      </c>
      <c r="I14" s="34"/>
      <c r="J14" t="s">
        <v>305</v>
      </c>
      <c r="K14" s="26" t="s">
        <v>461</v>
      </c>
      <c r="L14" s="26">
        <v>101</v>
      </c>
      <c r="M14" s="26">
        <v>182</v>
      </c>
      <c r="N14" s="38">
        <v>1312</v>
      </c>
      <c r="O14" s="37">
        <v>148</v>
      </c>
      <c r="P14" s="33">
        <v>202</v>
      </c>
      <c r="Q14" s="31" t="s">
        <v>384</v>
      </c>
      <c r="R14" s="31">
        <v>168</v>
      </c>
      <c r="S14" s="26" t="s">
        <v>357</v>
      </c>
      <c r="T14" s="26">
        <v>50</v>
      </c>
      <c r="U14" s="20" t="s">
        <v>336</v>
      </c>
      <c r="V14" s="20">
        <v>41</v>
      </c>
      <c r="W14" s="5">
        <v>502</v>
      </c>
      <c r="X14" s="5" t="s">
        <v>181</v>
      </c>
      <c r="Y14" s="5">
        <v>76</v>
      </c>
      <c r="Z14" s="9">
        <v>601</v>
      </c>
      <c r="AA14" s="9" t="s">
        <v>182</v>
      </c>
      <c r="AB14" s="9">
        <v>200000</v>
      </c>
      <c r="AC14" s="9">
        <f t="shared" si="6"/>
        <v>3773777</v>
      </c>
      <c r="AD14" s="9">
        <v>23</v>
      </c>
      <c r="AE14" s="10">
        <v>1221</v>
      </c>
      <c r="AF14" s="10">
        <f t="shared" si="7"/>
        <v>3773777</v>
      </c>
      <c r="AG14" s="10" t="s">
        <v>52</v>
      </c>
      <c r="AH14" s="10" t="s">
        <v>53</v>
      </c>
      <c r="AI14" s="10" t="s">
        <v>54</v>
      </c>
      <c r="AJ14" s="10" t="s">
        <v>55</v>
      </c>
      <c r="AK14" s="10">
        <v>3</v>
      </c>
      <c r="AL14" s="3" t="s">
        <v>315</v>
      </c>
      <c r="AM14" t="s">
        <v>300</v>
      </c>
      <c r="AN14" s="12" t="s">
        <v>183</v>
      </c>
      <c r="AO14" s="12" t="str">
        <f t="shared" si="4"/>
        <v>MRS</v>
      </c>
      <c r="AP14" s="12" t="s">
        <v>184</v>
      </c>
      <c r="AQ14" s="12" t="s">
        <v>185</v>
      </c>
      <c r="AR14" s="12" t="s">
        <v>186</v>
      </c>
      <c r="AS14" s="12" t="s">
        <v>187</v>
      </c>
      <c r="AT14" s="12" t="str">
        <f t="shared" si="5"/>
        <v>1975-01-23</v>
      </c>
      <c r="AU14" s="12" t="s">
        <v>188</v>
      </c>
      <c r="AV14" s="12">
        <v>63</v>
      </c>
      <c r="AW14" s="12" t="s">
        <v>43</v>
      </c>
      <c r="AX14" s="12" t="s">
        <v>44</v>
      </c>
      <c r="AY14" s="12" t="s">
        <v>45</v>
      </c>
      <c r="AZ14" s="12" t="s">
        <v>189</v>
      </c>
      <c r="BA14" s="12" t="s">
        <v>190</v>
      </c>
      <c r="BB14" s="12" t="s">
        <v>191</v>
      </c>
    </row>
    <row r="15" spans="1:70" x14ac:dyDescent="0.25">
      <c r="A15" t="s">
        <v>192</v>
      </c>
      <c r="B15" t="s">
        <v>192</v>
      </c>
      <c r="C15" t="s">
        <v>192</v>
      </c>
      <c r="D15" t="s">
        <v>192</v>
      </c>
      <c r="E15" t="s">
        <v>192</v>
      </c>
      <c r="F15" s="34" t="s">
        <v>192</v>
      </c>
      <c r="G15" s="34" t="s">
        <v>192</v>
      </c>
      <c r="H15" s="34" t="s">
        <v>192</v>
      </c>
      <c r="I15" s="34"/>
      <c r="J15" t="s">
        <v>305</v>
      </c>
      <c r="K15" s="26" t="s">
        <v>462</v>
      </c>
      <c r="L15" s="26">
        <v>101</v>
      </c>
      <c r="M15" s="26">
        <v>183</v>
      </c>
      <c r="N15" s="38">
        <v>1321</v>
      </c>
      <c r="O15" s="37">
        <v>149</v>
      </c>
      <c r="P15" s="33">
        <v>203</v>
      </c>
      <c r="Q15" s="31" t="s">
        <v>385</v>
      </c>
      <c r="R15" s="31">
        <v>169</v>
      </c>
      <c r="S15" s="26" t="s">
        <v>358</v>
      </c>
      <c r="T15" s="26">
        <v>51</v>
      </c>
      <c r="U15" s="20" t="s">
        <v>337</v>
      </c>
      <c r="V15" s="20">
        <v>43</v>
      </c>
      <c r="W15" s="5">
        <v>504</v>
      </c>
      <c r="X15" s="5" t="s">
        <v>193</v>
      </c>
      <c r="Y15" s="5">
        <v>77</v>
      </c>
      <c r="Z15" s="9">
        <v>602</v>
      </c>
      <c r="AA15" s="9" t="s">
        <v>34</v>
      </c>
      <c r="AB15" s="9">
        <v>200001</v>
      </c>
      <c r="AC15" s="9">
        <f t="shared" si="6"/>
        <v>3773778</v>
      </c>
      <c r="AD15" s="9">
        <v>24</v>
      </c>
      <c r="AE15" s="10">
        <v>1216</v>
      </c>
      <c r="AF15" s="10">
        <f t="shared" si="7"/>
        <v>3773778</v>
      </c>
      <c r="AG15" s="10" t="s">
        <v>67</v>
      </c>
      <c r="AH15" s="10" t="s">
        <v>53</v>
      </c>
      <c r="AI15" s="10" t="s">
        <v>54</v>
      </c>
      <c r="AJ15" s="10" t="s">
        <v>55</v>
      </c>
      <c r="AK15" s="10">
        <v>3</v>
      </c>
      <c r="AL15" s="3" t="s">
        <v>315</v>
      </c>
      <c r="AM15" t="s">
        <v>300</v>
      </c>
      <c r="AN15" s="12" t="s">
        <v>194</v>
      </c>
      <c r="AO15" s="12" t="str">
        <f t="shared" si="4"/>
        <v>MR</v>
      </c>
      <c r="AP15" s="12" t="s">
        <v>195</v>
      </c>
      <c r="AQ15" s="12" t="s">
        <v>196</v>
      </c>
      <c r="AR15" s="12" t="s">
        <v>197</v>
      </c>
      <c r="AS15" s="12" t="s">
        <v>198</v>
      </c>
      <c r="AT15" s="12" t="str">
        <f t="shared" si="5"/>
        <v>1969-07-07</v>
      </c>
      <c r="AU15" s="12" t="s">
        <v>199</v>
      </c>
      <c r="AV15" s="12">
        <v>65</v>
      </c>
      <c r="AW15" s="12" t="s">
        <v>43</v>
      </c>
      <c r="AX15" s="12" t="s">
        <v>44</v>
      </c>
      <c r="AY15" s="12" t="s">
        <v>45</v>
      </c>
      <c r="AZ15" s="12" t="s">
        <v>200</v>
      </c>
      <c r="BA15" s="12" t="s">
        <v>201</v>
      </c>
      <c r="BB15" s="12" t="s">
        <v>202</v>
      </c>
    </row>
    <row r="16" spans="1:70" x14ac:dyDescent="0.25">
      <c r="A16" t="s">
        <v>203</v>
      </c>
      <c r="B16" t="s">
        <v>203</v>
      </c>
      <c r="C16" t="s">
        <v>203</v>
      </c>
      <c r="D16" t="s">
        <v>203</v>
      </c>
      <c r="E16" t="s">
        <v>203</v>
      </c>
      <c r="F16" s="34" t="s">
        <v>203</v>
      </c>
      <c r="G16" s="34" t="s">
        <v>203</v>
      </c>
      <c r="H16" s="34" t="s">
        <v>203</v>
      </c>
      <c r="I16" s="34"/>
      <c r="J16" t="s">
        <v>305</v>
      </c>
      <c r="K16" s="26" t="s">
        <v>463</v>
      </c>
      <c r="L16" s="26">
        <v>101</v>
      </c>
      <c r="M16" s="26">
        <v>184</v>
      </c>
      <c r="N16" s="39">
        <v>1301</v>
      </c>
      <c r="O16" s="37">
        <v>151</v>
      </c>
      <c r="P16" s="33">
        <v>204</v>
      </c>
      <c r="Q16" s="31" t="s">
        <v>386</v>
      </c>
      <c r="R16" s="31">
        <v>170</v>
      </c>
      <c r="S16" s="26" t="s">
        <v>359</v>
      </c>
      <c r="T16" s="26">
        <v>62</v>
      </c>
      <c r="U16" s="20" t="s">
        <v>338</v>
      </c>
      <c r="V16" s="20">
        <v>44</v>
      </c>
      <c r="W16" s="5">
        <v>503</v>
      </c>
      <c r="X16" s="5" t="s">
        <v>204</v>
      </c>
      <c r="Y16" s="5">
        <v>78</v>
      </c>
      <c r="Z16" s="9">
        <v>604</v>
      </c>
      <c r="AA16" s="9" t="s">
        <v>182</v>
      </c>
      <c r="AB16" s="9">
        <v>200002</v>
      </c>
      <c r="AC16" s="9">
        <f t="shared" si="6"/>
        <v>3773779</v>
      </c>
      <c r="AD16" s="9">
        <v>25</v>
      </c>
      <c r="AE16" s="10">
        <v>1203</v>
      </c>
      <c r="AF16" s="10">
        <f t="shared" si="7"/>
        <v>3773779</v>
      </c>
      <c r="AG16" s="10" t="s">
        <v>67</v>
      </c>
      <c r="AH16" s="10" t="s">
        <v>79</v>
      </c>
      <c r="AI16" s="10" t="s">
        <v>79</v>
      </c>
      <c r="AJ16" s="10" t="s">
        <v>80</v>
      </c>
      <c r="AK16" s="10">
        <v>9</v>
      </c>
      <c r="AL16" s="3" t="s">
        <v>315</v>
      </c>
      <c r="AM16" t="s">
        <v>300</v>
      </c>
      <c r="AN16" s="12" t="s">
        <v>205</v>
      </c>
      <c r="AO16" s="12" t="str">
        <f t="shared" si="4"/>
        <v>MR</v>
      </c>
      <c r="AP16" s="12" t="s">
        <v>206</v>
      </c>
      <c r="AQ16" s="12" t="s">
        <v>207</v>
      </c>
      <c r="AR16" s="12" t="s">
        <v>208</v>
      </c>
      <c r="AS16" s="12" t="s">
        <v>209</v>
      </c>
      <c r="AT16" s="12" t="str">
        <f t="shared" si="5"/>
        <v>1981-04-09</v>
      </c>
      <c r="AU16" s="12" t="s">
        <v>210</v>
      </c>
      <c r="AV16" s="12">
        <v>61</v>
      </c>
      <c r="AW16" s="12" t="s">
        <v>43</v>
      </c>
      <c r="AX16" s="12" t="s">
        <v>44</v>
      </c>
      <c r="AY16" s="12" t="s">
        <v>45</v>
      </c>
      <c r="AZ16" s="12" t="s">
        <v>211</v>
      </c>
      <c r="BA16" s="12" t="s">
        <v>212</v>
      </c>
      <c r="BB16" s="12" t="s">
        <v>213</v>
      </c>
    </row>
    <row r="17" spans="1:54" x14ac:dyDescent="0.25">
      <c r="A17" t="s">
        <v>214</v>
      </c>
      <c r="B17" t="s">
        <v>214</v>
      </c>
      <c r="C17" t="s">
        <v>214</v>
      </c>
      <c r="D17" t="s">
        <v>214</v>
      </c>
      <c r="E17" t="s">
        <v>214</v>
      </c>
      <c r="F17" s="34" t="s">
        <v>214</v>
      </c>
      <c r="G17" s="34" t="s">
        <v>214</v>
      </c>
      <c r="H17" s="34" t="s">
        <v>214</v>
      </c>
      <c r="I17" s="34"/>
      <c r="J17" t="s">
        <v>305</v>
      </c>
      <c r="K17" s="26" t="s">
        <v>464</v>
      </c>
      <c r="L17" s="26">
        <v>101</v>
      </c>
      <c r="M17" s="26">
        <v>185</v>
      </c>
      <c r="N17" s="39">
        <v>1302</v>
      </c>
      <c r="O17" s="37">
        <v>152</v>
      </c>
      <c r="P17" s="33">
        <v>205</v>
      </c>
      <c r="Q17" s="31" t="s">
        <v>387</v>
      </c>
      <c r="R17" s="31">
        <v>171</v>
      </c>
      <c r="S17" s="26" t="s">
        <v>360</v>
      </c>
      <c r="T17" s="26">
        <v>63</v>
      </c>
      <c r="U17" s="20" t="s">
        <v>339</v>
      </c>
      <c r="V17" s="20">
        <v>45</v>
      </c>
      <c r="W17" s="5">
        <v>508</v>
      </c>
      <c r="X17" s="5" t="s">
        <v>215</v>
      </c>
      <c r="Y17" s="5">
        <v>79</v>
      </c>
      <c r="Z17" s="9">
        <v>605</v>
      </c>
      <c r="AA17" s="9" t="s">
        <v>34</v>
      </c>
      <c r="AB17" s="9">
        <v>200003</v>
      </c>
      <c r="AC17" s="9">
        <f t="shared" si="6"/>
        <v>3773780</v>
      </c>
      <c r="AD17" s="9">
        <v>26</v>
      </c>
      <c r="AE17" s="10">
        <v>1204</v>
      </c>
      <c r="AF17" s="10">
        <f t="shared" si="7"/>
        <v>3773780</v>
      </c>
      <c r="AG17" s="10" t="s">
        <v>92</v>
      </c>
      <c r="AH17" s="10" t="s">
        <v>54</v>
      </c>
      <c r="AI17" s="10" t="s">
        <v>54</v>
      </c>
      <c r="AJ17" s="10" t="s">
        <v>93</v>
      </c>
      <c r="AK17" s="10">
        <v>3</v>
      </c>
      <c r="AL17" s="3" t="s">
        <v>315</v>
      </c>
      <c r="AM17" t="s">
        <v>300</v>
      </c>
      <c r="AN17" s="12" t="s">
        <v>216</v>
      </c>
      <c r="AO17" s="12" t="str">
        <f t="shared" si="4"/>
        <v>MR</v>
      </c>
      <c r="AP17" s="12" t="s">
        <v>217</v>
      </c>
      <c r="AQ17" s="12" t="s">
        <v>218</v>
      </c>
      <c r="AR17" s="12" t="s">
        <v>219</v>
      </c>
      <c r="AS17" s="12" t="s">
        <v>220</v>
      </c>
      <c r="AT17" s="12" t="str">
        <f t="shared" si="5"/>
        <v>1965-11-12</v>
      </c>
      <c r="AU17" s="12" t="s">
        <v>221</v>
      </c>
      <c r="AV17" s="12">
        <v>63</v>
      </c>
      <c r="AW17" s="12" t="s">
        <v>43</v>
      </c>
      <c r="AX17" s="12" t="s">
        <v>44</v>
      </c>
      <c r="AY17" s="12" t="s">
        <v>45</v>
      </c>
      <c r="AZ17" s="12" t="s">
        <v>222</v>
      </c>
      <c r="BA17" s="12" t="s">
        <v>223</v>
      </c>
      <c r="BB17" s="12" t="s">
        <v>224</v>
      </c>
    </row>
    <row r="18" spans="1:54" x14ac:dyDescent="0.25">
      <c r="A18" t="s">
        <v>225</v>
      </c>
      <c r="B18" t="s">
        <v>225</v>
      </c>
      <c r="C18" t="s">
        <v>225</v>
      </c>
      <c r="D18" t="s">
        <v>225</v>
      </c>
      <c r="E18" t="s">
        <v>225</v>
      </c>
      <c r="F18" s="34" t="s">
        <v>225</v>
      </c>
      <c r="G18" s="34" t="s">
        <v>225</v>
      </c>
      <c r="H18" s="34" t="s">
        <v>225</v>
      </c>
      <c r="I18" s="34"/>
      <c r="J18" t="s">
        <v>305</v>
      </c>
      <c r="K18" s="26" t="s">
        <v>465</v>
      </c>
      <c r="L18" s="26">
        <v>102</v>
      </c>
      <c r="M18" s="26">
        <v>191</v>
      </c>
      <c r="N18" s="39">
        <v>1303</v>
      </c>
      <c r="O18" s="37">
        <v>153</v>
      </c>
      <c r="P18" s="33">
        <v>206</v>
      </c>
      <c r="Q18" s="31" t="s">
        <v>388</v>
      </c>
      <c r="R18" s="31">
        <v>172</v>
      </c>
      <c r="S18" s="26" t="s">
        <v>361</v>
      </c>
      <c r="T18" s="26">
        <v>64</v>
      </c>
      <c r="U18" s="20" t="s">
        <v>340</v>
      </c>
      <c r="V18" s="20">
        <v>46</v>
      </c>
      <c r="W18" s="5">
        <v>505</v>
      </c>
      <c r="X18" s="5" t="s">
        <v>226</v>
      </c>
      <c r="Y18" s="5">
        <v>80</v>
      </c>
      <c r="Z18" s="9">
        <v>606</v>
      </c>
      <c r="AA18" s="9" t="s">
        <v>34</v>
      </c>
      <c r="AB18" s="9">
        <v>200004</v>
      </c>
      <c r="AC18" s="9">
        <f t="shared" si="6"/>
        <v>3773781</v>
      </c>
      <c r="AD18" s="9">
        <v>27</v>
      </c>
      <c r="AE18" s="10">
        <v>1208</v>
      </c>
      <c r="AF18" s="10">
        <f t="shared" si="7"/>
        <v>3773781</v>
      </c>
      <c r="AG18" s="10" t="s">
        <v>105</v>
      </c>
      <c r="AH18" s="10" t="s">
        <v>106</v>
      </c>
      <c r="AI18" s="10" t="s">
        <v>107</v>
      </c>
      <c r="AJ18" s="10" t="s">
        <v>108</v>
      </c>
      <c r="AK18" s="10">
        <v>7</v>
      </c>
      <c r="AL18" s="3" t="s">
        <v>315</v>
      </c>
      <c r="AM18" t="s">
        <v>300</v>
      </c>
      <c r="AN18" s="12" t="s">
        <v>227</v>
      </c>
      <c r="AO18" s="12" t="str">
        <f t="shared" si="4"/>
        <v>MR</v>
      </c>
      <c r="AP18" s="12" t="s">
        <v>228</v>
      </c>
      <c r="AQ18" s="12" t="s">
        <v>229</v>
      </c>
      <c r="AR18" s="12" t="s">
        <v>230</v>
      </c>
      <c r="AS18" s="12" t="s">
        <v>231</v>
      </c>
      <c r="AT18" s="12" t="str">
        <f t="shared" si="5"/>
        <v>1987-03-14</v>
      </c>
      <c r="AU18" s="12" t="s">
        <v>232</v>
      </c>
      <c r="AV18" s="12">
        <v>65</v>
      </c>
      <c r="AW18" s="12" t="s">
        <v>43</v>
      </c>
      <c r="AX18" s="12" t="s">
        <v>44</v>
      </c>
      <c r="AY18" s="12" t="s">
        <v>45</v>
      </c>
      <c r="AZ18" s="12" t="s">
        <v>233</v>
      </c>
      <c r="BA18" s="12" t="s">
        <v>234</v>
      </c>
      <c r="BB18" s="12" t="s">
        <v>235</v>
      </c>
    </row>
    <row r="19" spans="1:54" x14ac:dyDescent="0.25">
      <c r="A19" t="s">
        <v>238</v>
      </c>
      <c r="B19" t="s">
        <v>236</v>
      </c>
      <c r="C19" t="s">
        <v>237</v>
      </c>
      <c r="D19" t="s">
        <v>319</v>
      </c>
      <c r="E19" t="s">
        <v>237</v>
      </c>
      <c r="F19" s="34" t="s">
        <v>368</v>
      </c>
      <c r="G19" s="34" t="s">
        <v>236</v>
      </c>
      <c r="H19" s="34" t="s">
        <v>473</v>
      </c>
      <c r="I19" s="34"/>
      <c r="J19" t="s">
        <v>305</v>
      </c>
      <c r="K19" s="26" t="s">
        <v>466</v>
      </c>
      <c r="L19" s="26">
        <v>102</v>
      </c>
      <c r="M19" s="26">
        <v>192</v>
      </c>
      <c r="N19" s="39">
        <v>1304</v>
      </c>
      <c r="O19" s="37">
        <v>154</v>
      </c>
      <c r="P19" s="33">
        <v>207</v>
      </c>
      <c r="Q19" s="31" t="s">
        <v>389</v>
      </c>
      <c r="R19" s="31">
        <v>173</v>
      </c>
      <c r="S19" s="26" t="s">
        <v>362</v>
      </c>
      <c r="T19" s="26">
        <v>65</v>
      </c>
      <c r="U19" s="20" t="s">
        <v>341</v>
      </c>
      <c r="V19" s="20">
        <v>47</v>
      </c>
      <c r="W19" s="5">
        <v>506</v>
      </c>
      <c r="X19" s="5" t="s">
        <v>239</v>
      </c>
      <c r="Y19" s="5">
        <v>81</v>
      </c>
      <c r="Z19" s="9">
        <v>607</v>
      </c>
      <c r="AA19" s="9" t="s">
        <v>34</v>
      </c>
      <c r="AB19" s="9">
        <v>200005</v>
      </c>
      <c r="AC19" s="9">
        <f t="shared" si="6"/>
        <v>3773782</v>
      </c>
      <c r="AD19" s="9">
        <v>28</v>
      </c>
      <c r="AE19" s="10">
        <v>1209</v>
      </c>
      <c r="AF19" s="10">
        <f t="shared" si="7"/>
        <v>3773782</v>
      </c>
      <c r="AG19" s="10" t="s">
        <v>120</v>
      </c>
      <c r="AH19" s="10" t="s">
        <v>54</v>
      </c>
      <c r="AI19" s="10" t="s">
        <v>54</v>
      </c>
      <c r="AJ19" s="10" t="s">
        <v>121</v>
      </c>
      <c r="AK19" s="10">
        <v>4</v>
      </c>
      <c r="AL19" s="3" t="s">
        <v>315</v>
      </c>
      <c r="AM19" t="s">
        <v>300</v>
      </c>
      <c r="AN19" s="12" t="s">
        <v>240</v>
      </c>
      <c r="AO19" s="12" t="str">
        <f t="shared" si="4"/>
        <v>MRS</v>
      </c>
      <c r="AP19" s="12" t="s">
        <v>241</v>
      </c>
      <c r="AQ19" s="12" t="s">
        <v>242</v>
      </c>
      <c r="AR19" s="12" t="s">
        <v>243</v>
      </c>
      <c r="AS19" s="12" t="s">
        <v>244</v>
      </c>
      <c r="AT19" s="12" t="str">
        <f t="shared" si="5"/>
        <v>1979-07-27</v>
      </c>
      <c r="AU19" s="12" t="s">
        <v>245</v>
      </c>
      <c r="AV19" s="12">
        <v>61</v>
      </c>
      <c r="AW19" s="12" t="s">
        <v>43</v>
      </c>
      <c r="AX19" s="12" t="s">
        <v>44</v>
      </c>
      <c r="AY19" s="12" t="s">
        <v>45</v>
      </c>
      <c r="AZ19" s="12" t="s">
        <v>246</v>
      </c>
      <c r="BA19" s="12" t="s">
        <v>247</v>
      </c>
      <c r="BB19" s="12" t="s">
        <v>248</v>
      </c>
    </row>
    <row r="20" spans="1:54" x14ac:dyDescent="0.25">
      <c r="A20" t="e">
        <f>"                    &lt;DisputeId&gt;"&amp;AC2&amp;"&lt;/DisputeId&gt;"</f>
        <v>#VALUE!</v>
      </c>
      <c r="B20" t="e">
        <f>"                    &lt;DisputeId&gt;"&amp;AC2&amp;"&lt;/DisputeId&gt;"</f>
        <v>#VALUE!</v>
      </c>
      <c r="C20" t="e">
        <f>"                    &lt;DisputeId&gt;"&amp;AF2&amp;"&lt;/DisputeId&gt;"</f>
        <v>#VALUE!</v>
      </c>
      <c r="D20" t="e">
        <f>"                    &lt;DisputeId&gt;"&amp;AF2&amp;"&lt;/DisputeId&gt;"</f>
        <v>#VALUE!</v>
      </c>
      <c r="E20" t="e">
        <f>"                    &lt;DisputeId&gt;"&amp;AF2&amp;"&lt;/DisputeId&gt;"</f>
        <v>#VALUE!</v>
      </c>
      <c r="F20" s="34" t="s">
        <v>421</v>
      </c>
      <c r="G20" s="34" t="s">
        <v>424</v>
      </c>
      <c r="H20" s="34" t="s">
        <v>474</v>
      </c>
      <c r="I20" s="34"/>
      <c r="J20" t="s">
        <v>305</v>
      </c>
      <c r="K20" s="26" t="s">
        <v>467</v>
      </c>
      <c r="L20" s="26">
        <v>102</v>
      </c>
      <c r="M20" s="26">
        <v>193</v>
      </c>
      <c r="N20" s="39">
        <v>1305</v>
      </c>
      <c r="O20" s="37">
        <v>155</v>
      </c>
      <c r="P20" s="33">
        <v>209</v>
      </c>
      <c r="Q20" s="31" t="s">
        <v>390</v>
      </c>
      <c r="R20" s="31">
        <v>174</v>
      </c>
      <c r="S20" s="26" t="s">
        <v>363</v>
      </c>
      <c r="T20" s="26">
        <v>60</v>
      </c>
      <c r="U20" s="20" t="s">
        <v>342</v>
      </c>
      <c r="V20" s="20">
        <v>48</v>
      </c>
      <c r="W20" s="5">
        <v>507</v>
      </c>
      <c r="X20" s="5" t="s">
        <v>249</v>
      </c>
      <c r="Y20" s="5">
        <v>82</v>
      </c>
      <c r="Z20" s="9">
        <v>609</v>
      </c>
      <c r="AA20" s="9" t="s">
        <v>34</v>
      </c>
      <c r="AB20" s="9">
        <v>200006</v>
      </c>
      <c r="AC20" s="9">
        <f t="shared" si="6"/>
        <v>3773783</v>
      </c>
      <c r="AD20" s="9">
        <v>29</v>
      </c>
      <c r="AE20" s="10">
        <v>1213</v>
      </c>
      <c r="AF20" s="10">
        <f t="shared" si="7"/>
        <v>3773783</v>
      </c>
      <c r="AG20" s="10" t="s">
        <v>133</v>
      </c>
      <c r="AH20" s="10" t="s">
        <v>106</v>
      </c>
      <c r="AI20" s="10" t="s">
        <v>107</v>
      </c>
      <c r="AJ20" s="10" t="s">
        <v>108</v>
      </c>
      <c r="AK20" s="10">
        <v>7</v>
      </c>
      <c r="AL20" s="3" t="s">
        <v>315</v>
      </c>
      <c r="AM20" t="s">
        <v>300</v>
      </c>
      <c r="AN20" s="12" t="s">
        <v>250</v>
      </c>
      <c r="AO20" s="12" t="str">
        <f t="shared" si="4"/>
        <v>MRS</v>
      </c>
      <c r="AP20" s="12" t="s">
        <v>95</v>
      </c>
      <c r="AQ20" s="12" t="s">
        <v>251</v>
      </c>
      <c r="AR20" s="12" t="s">
        <v>252</v>
      </c>
      <c r="AS20" s="12" t="s">
        <v>253</v>
      </c>
      <c r="AT20" s="12" t="str">
        <f t="shared" si="5"/>
        <v>1990-01-03</v>
      </c>
      <c r="AU20" s="12" t="s">
        <v>254</v>
      </c>
      <c r="AV20" s="12">
        <v>63</v>
      </c>
      <c r="AW20" s="12" t="s">
        <v>43</v>
      </c>
      <c r="AX20" s="12" t="s">
        <v>44</v>
      </c>
      <c r="AY20" s="12" t="s">
        <v>45</v>
      </c>
      <c r="AZ20" s="12" t="s">
        <v>255</v>
      </c>
      <c r="BA20" s="12" t="s">
        <v>256</v>
      </c>
      <c r="BB20" s="12" t="s">
        <v>257</v>
      </c>
    </row>
    <row r="21" spans="1:54" x14ac:dyDescent="0.25">
      <c r="A21" t="str">
        <f>"                    &lt;CCCDisputeType&gt;"&amp;W2&amp;"&lt;/CCCDisputeType&gt;"</f>
        <v xml:space="preserve">                    &lt;CCCDisputeType&gt;510&lt;/CCCDisputeType&gt;</v>
      </c>
      <c r="B21" t="str">
        <f>"                    &lt;CCCDisputeType&gt;"&amp;Z2&amp;"&lt;/CCCDisputeType&gt;"</f>
        <v xml:space="preserve">                    &lt;CCCDisputeType&gt;610&lt;/CCCDisputeType&gt;</v>
      </c>
      <c r="C21" t="str">
        <f>"                    &lt;CCCDisputeType&gt;"&amp;AE2&amp;"&lt;/CCCDisputeType&gt;"</f>
        <v xml:space="preserve">                    &lt;CCCDisputeType&gt;1214&lt;/CCCDisputeType&gt;</v>
      </c>
      <c r="D21" t="s">
        <v>320</v>
      </c>
      <c r="E21" t="s">
        <v>345</v>
      </c>
      <c r="F21" s="34" t="s">
        <v>422</v>
      </c>
      <c r="G21" s="34" t="s">
        <v>425</v>
      </c>
      <c r="H21" s="34" t="s">
        <v>475</v>
      </c>
      <c r="I21" s="34"/>
      <c r="J21" t="s">
        <v>305</v>
      </c>
      <c r="K21" s="26" t="s">
        <v>468</v>
      </c>
      <c r="L21" s="26">
        <v>102</v>
      </c>
      <c r="M21" s="26">
        <v>194</v>
      </c>
      <c r="N21" s="39">
        <v>1306</v>
      </c>
      <c r="O21" s="37">
        <v>156</v>
      </c>
      <c r="P21" s="33">
        <v>210</v>
      </c>
      <c r="Q21" s="31" t="s">
        <v>391</v>
      </c>
      <c r="R21" s="31">
        <v>175</v>
      </c>
      <c r="S21" s="26" t="s">
        <v>364</v>
      </c>
      <c r="T21" s="26">
        <v>61</v>
      </c>
      <c r="U21" s="20" t="s">
        <v>343</v>
      </c>
      <c r="V21" s="20">
        <v>49</v>
      </c>
      <c r="W21" s="5">
        <v>510</v>
      </c>
      <c r="X21" s="5" t="s">
        <v>33</v>
      </c>
      <c r="Y21" s="5">
        <v>83</v>
      </c>
      <c r="Z21" s="9">
        <v>610</v>
      </c>
      <c r="AA21" s="9" t="s">
        <v>34</v>
      </c>
      <c r="AB21" s="9">
        <v>200007</v>
      </c>
      <c r="AC21" s="9">
        <f t="shared" si="6"/>
        <v>3773784</v>
      </c>
      <c r="AD21" s="9">
        <v>30</v>
      </c>
      <c r="AE21" s="10">
        <v>1214</v>
      </c>
      <c r="AF21" s="10">
        <f t="shared" si="7"/>
        <v>3773784</v>
      </c>
      <c r="AG21" s="10" t="s">
        <v>145</v>
      </c>
      <c r="AH21" s="10" t="s">
        <v>53</v>
      </c>
      <c r="AI21" s="10" t="s">
        <v>54</v>
      </c>
      <c r="AJ21" s="10" t="s">
        <v>55</v>
      </c>
      <c r="AK21" s="10">
        <v>3</v>
      </c>
      <c r="AL21" s="3" t="s">
        <v>315</v>
      </c>
      <c r="AM21" t="s">
        <v>300</v>
      </c>
      <c r="AN21" s="12" t="s">
        <v>35</v>
      </c>
      <c r="AO21" s="12" t="str">
        <f t="shared" si="4"/>
        <v>MR</v>
      </c>
      <c r="AP21" s="12" t="s">
        <v>37</v>
      </c>
      <c r="AQ21" s="12" t="s">
        <v>38</v>
      </c>
      <c r="AR21" s="12" t="s">
        <v>39</v>
      </c>
      <c r="AS21" s="12" t="s">
        <v>40</v>
      </c>
      <c r="AT21" s="12" t="str">
        <f t="shared" si="5"/>
        <v>1972-04-16</v>
      </c>
      <c r="AU21" s="12" t="s">
        <v>42</v>
      </c>
      <c r="AV21" s="12">
        <v>65</v>
      </c>
      <c r="AW21" s="12" t="s">
        <v>43</v>
      </c>
      <c r="AX21" s="12" t="s">
        <v>44</v>
      </c>
      <c r="AY21" s="12" t="s">
        <v>45</v>
      </c>
      <c r="AZ21" s="12" t="s">
        <v>46</v>
      </c>
      <c r="BA21" s="12" t="s">
        <v>47</v>
      </c>
      <c r="BB21" s="12" t="s">
        <v>48</v>
      </c>
    </row>
    <row r="22" spans="1:54" ht="15.75" thickBot="1" x14ac:dyDescent="0.3">
      <c r="A22" t="s">
        <v>258</v>
      </c>
      <c r="B22" t="s">
        <v>258</v>
      </c>
      <c r="C22" t="s">
        <v>258</v>
      </c>
      <c r="D22" t="s">
        <v>258</v>
      </c>
      <c r="E22" t="s">
        <v>258</v>
      </c>
      <c r="F22" s="34" t="s">
        <v>258</v>
      </c>
      <c r="G22" s="34" t="s">
        <v>258</v>
      </c>
      <c r="H22" s="34" t="s">
        <v>258</v>
      </c>
      <c r="I22" s="34"/>
      <c r="J22"/>
      <c r="K22" s="34" t="s">
        <v>469</v>
      </c>
      <c r="O22" s="34"/>
      <c r="R22" s="28"/>
      <c r="AM22" t="s">
        <v>300</v>
      </c>
      <c r="AU22" s="13"/>
      <c r="AV22" s="13"/>
      <c r="AW22" s="13"/>
    </row>
    <row r="23" spans="1:54" ht="15.75" thickBot="1" x14ac:dyDescent="0.3">
      <c r="A23" t="str">
        <f>"                    &lt;ConsumerRequest&gt;Dispute detail data: INSOLVENCYORDERId: "&amp;X2</f>
        <v xml:space="preserve">                    &lt;ConsumerRequest&gt;Dispute detail data: INSOLVENCYORDERId: 1712854</v>
      </c>
      <c r="B23" t="s">
        <v>259</v>
      </c>
      <c r="C23" t="str">
        <f>"                    &lt;ConsumerRequest&gt;"&amp;AG2</f>
        <v xml:space="preserve">                    &lt;ConsumerRequest&gt;Dispute Text:  18/01/2018</v>
      </c>
      <c r="D23" t="str">
        <f>"                    &lt;ConsumerRequest&gt;Dispute detail data: Link Name: "&amp;AR2</f>
        <v xml:space="preserve">                    &lt;ConsumerRequest&gt;Dispute detail data: Link Name: MR ALAN LOGIK</v>
      </c>
      <c r="E23" t="s">
        <v>346</v>
      </c>
      <c r="F23" s="34" t="str">
        <f>"                    &lt;ConsumerRequest&gt; Dispute Text:hein test hein test hein test hein test h  Dispute detail data: INSOLVENCYORDERId: "&amp;Q2</f>
        <v xml:space="preserve">                    &lt;ConsumerRequest&gt; Dispute Text:hein test hein test hein test hein test h  Dispute detail data: INSOLVENCYORDERId: 1712836</v>
      </c>
      <c r="G23" s="34" t="s">
        <v>418</v>
      </c>
      <c r="H23" s="34" t="s">
        <v>486</v>
      </c>
      <c r="I23" s="34"/>
      <c r="J23"/>
      <c r="K23" s="34" t="s">
        <v>470</v>
      </c>
      <c r="O23" s="34"/>
      <c r="R23" s="28"/>
      <c r="AM23" t="s">
        <v>300</v>
      </c>
      <c r="AT23" s="7"/>
    </row>
    <row r="24" spans="1:54" x14ac:dyDescent="0.25">
      <c r="A24" t="s">
        <v>261</v>
      </c>
      <c r="B24" t="str">
        <f>"Name: "&amp;AR2</f>
        <v>Name: MR ALAN LOGIK</v>
      </c>
      <c r="C24" t="s">
        <v>260</v>
      </c>
      <c r="D24" t="s">
        <v>321</v>
      </c>
      <c r="E24" t="str">
        <f>"Dispute detail data: Link Name: "&amp;AR2</f>
        <v>Dispute detail data: Link Name: MR ALAN LOGIK</v>
      </c>
      <c r="F24" s="34"/>
      <c r="G24" s="34" t="str">
        <f>"Dispute detail data: Acc Holder Name: "&amp;AR2</f>
        <v>Dispute detail data: Acc Holder Name: MR ALAN LOGIK</v>
      </c>
      <c r="H24" s="34" t="s">
        <v>487</v>
      </c>
      <c r="I24" s="34"/>
      <c r="J24"/>
      <c r="O24" s="34"/>
      <c r="R24" s="28"/>
      <c r="AM24" t="s">
        <v>300</v>
      </c>
    </row>
    <row r="25" spans="1:54" x14ac:dyDescent="0.25">
      <c r="A25" t="s">
        <v>262</v>
      </c>
      <c r="B25" t="str">
        <f>"Address: "&amp;AV2&amp;" "&amp;AW2&amp;" "&amp;AY2</f>
        <v>Address: 65 THE RIDGE SK6 7ER</v>
      </c>
      <c r="C25" t="str">
        <f>"ACC Holder Name: "&amp;AR2</f>
        <v>ACC Holder Name: MR ALAN LOGIK</v>
      </c>
      <c r="D25" t="s">
        <v>322</v>
      </c>
      <c r="E25" t="s">
        <v>322</v>
      </c>
      <c r="F25" s="34" t="s">
        <v>261</v>
      </c>
      <c r="G25" s="34" t="str">
        <f>"Acc Holder Address: "&amp;AV2&amp;" "&amp;AW2&amp;" "&amp;AY2</f>
        <v>Acc Holder Address: 65 THE RIDGE SK6 7ER</v>
      </c>
      <c r="H25" s="34" t="s">
        <v>477</v>
      </c>
      <c r="I25" s="34"/>
      <c r="J25"/>
      <c r="O25" s="34"/>
      <c r="R25" s="28"/>
      <c r="AM25" t="s">
        <v>300</v>
      </c>
    </row>
    <row r="26" spans="1:54" ht="15.75" thickBot="1" x14ac:dyDescent="0.3">
      <c r="A26" t="s">
        <v>263</v>
      </c>
      <c r="B26" t="s">
        <v>261</v>
      </c>
      <c r="C26" t="str">
        <f>"Acc Holder Address: "&amp;AV2&amp;" "&amp;AW2&amp;" "&amp;AY2</f>
        <v>Acc Holder Address: 65 THE RIDGE SK6 7ER</v>
      </c>
      <c r="D26" t="s">
        <v>323</v>
      </c>
      <c r="E26" t="s">
        <v>323</v>
      </c>
      <c r="F26" s="34" t="s">
        <v>369</v>
      </c>
      <c r="G26" s="34" t="s">
        <v>395</v>
      </c>
      <c r="H26" s="34" t="s">
        <v>478</v>
      </c>
      <c r="I26" s="34"/>
      <c r="J26"/>
      <c r="O26" s="34"/>
      <c r="R26" s="28"/>
      <c r="AM26" t="s">
        <v>300</v>
      </c>
    </row>
    <row r="27" spans="1:54" ht="15.75" thickBot="1" x14ac:dyDescent="0.3">
      <c r="A27" t="s">
        <v>265</v>
      </c>
      <c r="B27" t="s">
        <v>264</v>
      </c>
      <c r="C27" t="str">
        <f>"Date of Birth: "&amp;AS2&amp;" 00:00:00"</f>
        <v>Date of Birth: 16/04/1972 00:00:00</v>
      </c>
      <c r="D27" t="s">
        <v>324</v>
      </c>
      <c r="E27" t="s">
        <v>324</v>
      </c>
      <c r="F27" s="34" t="s">
        <v>370</v>
      </c>
      <c r="G27" s="34" t="s">
        <v>396</v>
      </c>
      <c r="H27" s="34" t="s">
        <v>479</v>
      </c>
      <c r="I27" s="34"/>
      <c r="J27"/>
      <c r="O27" s="34"/>
      <c r="R27" s="28"/>
      <c r="W27" s="47" t="s">
        <v>317</v>
      </c>
      <c r="X27" s="48"/>
      <c r="Z27" s="45" t="s">
        <v>430</v>
      </c>
      <c r="AA27" s="46"/>
      <c r="AB27" s="34" t="str">
        <f>LEFT(Z27,8)</f>
        <v>81281449</v>
      </c>
      <c r="AM27" t="s">
        <v>300</v>
      </c>
    </row>
    <row r="28" spans="1:54" ht="15.75" thickBot="1" x14ac:dyDescent="0.3">
      <c r="A28" t="s">
        <v>266</v>
      </c>
      <c r="B28" t="str">
        <f>"CASENUMBER: TEST "&amp;AZ2</f>
        <v xml:space="preserve">CASENUMBER: TEST 80004466 </v>
      </c>
      <c r="C28" t="str">
        <f>"Status Code: "&amp;AH2</f>
        <v>Status Code: G</v>
      </c>
      <c r="F28" s="34" t="s">
        <v>371</v>
      </c>
      <c r="G28" s="34" t="s">
        <v>397</v>
      </c>
      <c r="H28" s="34" t="s">
        <v>480</v>
      </c>
      <c r="I28" s="34"/>
      <c r="J28"/>
      <c r="O28" s="34"/>
      <c r="R28" s="28"/>
      <c r="W28" s="18" t="s">
        <v>297</v>
      </c>
      <c r="X28" s="18" t="s">
        <v>299</v>
      </c>
      <c r="Z28" s="45" t="s">
        <v>431</v>
      </c>
      <c r="AA28" s="46"/>
      <c r="AB28" s="34" t="str">
        <f t="shared" ref="AB28:AB46" si="8">LEFT(Z28,8)</f>
        <v>81281450</v>
      </c>
      <c r="AM28" t="s">
        <v>300</v>
      </c>
    </row>
    <row r="29" spans="1:54" ht="15.75" thickBot="1" x14ac:dyDescent="0.3">
      <c r="A29" t="s">
        <v>269</v>
      </c>
      <c r="B29" t="s">
        <v>267</v>
      </c>
      <c r="C29" t="s">
        <v>268</v>
      </c>
      <c r="D29" t="s">
        <v>277</v>
      </c>
      <c r="E29" t="s">
        <v>277</v>
      </c>
      <c r="F29" s="34" t="s">
        <v>266</v>
      </c>
      <c r="G29" s="34" t="s">
        <v>398</v>
      </c>
      <c r="H29" s="34" t="s">
        <v>322</v>
      </c>
      <c r="I29" s="34"/>
      <c r="J29"/>
      <c r="O29" s="34"/>
      <c r="R29" s="28"/>
      <c r="W29" s="18" t="s">
        <v>2</v>
      </c>
      <c r="X29" s="18" t="s">
        <v>299</v>
      </c>
      <c r="Z29" s="45" t="s">
        <v>432</v>
      </c>
      <c r="AA29" s="46"/>
      <c r="AB29" s="34" t="str">
        <f t="shared" si="8"/>
        <v>81281451</v>
      </c>
      <c r="AM29" t="s">
        <v>300</v>
      </c>
    </row>
    <row r="30" spans="1:54" ht="15.75" thickBot="1" x14ac:dyDescent="0.3">
      <c r="A30" t="str">
        <f>"NAME: "&amp;AR2</f>
        <v>NAME: MR ALAN LOGIK</v>
      </c>
      <c r="B30" t="s">
        <v>270</v>
      </c>
      <c r="C30" t="s">
        <v>271</v>
      </c>
      <c r="D30" t="str">
        <f>"                    &lt;CCCCustomerID&gt;" &amp; AB2&amp;"&lt;/CCCCustomerID&gt;"</f>
        <v xml:space="preserve">                    &lt;CCCCustomerID&gt;200007&lt;/CCCCustomerID&gt;</v>
      </c>
      <c r="E30" t="str">
        <f>"                    &lt;CCCCustomerID&gt;" &amp; AB2&amp;"&lt;/CCCCustomerID&gt;"</f>
        <v xml:space="preserve">                    &lt;CCCCustomerID&gt;200007&lt;/CCCCustomerID&gt;</v>
      </c>
      <c r="F30" s="34" t="s">
        <v>372</v>
      </c>
      <c r="G30" s="34" t="s">
        <v>399</v>
      </c>
      <c r="H30" s="34" t="s">
        <v>426</v>
      </c>
      <c r="I30" s="34"/>
      <c r="J30"/>
      <c r="O30" s="34"/>
      <c r="R30" s="28"/>
      <c r="W30" s="18" t="s">
        <v>298</v>
      </c>
      <c r="X30" s="18" t="s">
        <v>299</v>
      </c>
      <c r="Z30" s="45" t="s">
        <v>433</v>
      </c>
      <c r="AA30" s="46"/>
      <c r="AB30" s="34" t="str">
        <f t="shared" si="8"/>
        <v>81281452</v>
      </c>
      <c r="AM30" t="s">
        <v>300</v>
      </c>
    </row>
    <row r="31" spans="1:54" ht="15.75" thickBot="1" x14ac:dyDescent="0.3">
      <c r="A31" t="str">
        <f>"ADDRESS: "&amp;AV2&amp;" "&amp;AW2&amp;" "&amp;AY2</f>
        <v>ADDRESS: 65 THE RIDGE SK6 7ER</v>
      </c>
      <c r="B31" t="s">
        <v>272</v>
      </c>
      <c r="C31" t="s">
        <v>273</v>
      </c>
      <c r="D31" t="str">
        <f>"                          &lt;ResidenceID&gt;"&amp;AU2&amp;"&lt;/ResidenceID&gt;"</f>
        <v xml:space="preserve">                          &lt;ResidenceID&gt;169068282&lt;/ResidenceID&gt;</v>
      </c>
      <c r="E31" t="str">
        <f>"                          &lt;ResidenceID&gt;"&amp;AU2&amp;"&lt;/ResidenceID&gt;"</f>
        <v xml:space="preserve">                          &lt;ResidenceID&gt;169068282&lt;/ResidenceID&gt;</v>
      </c>
      <c r="F31" s="34" t="s">
        <v>419</v>
      </c>
      <c r="G31" s="34" t="s">
        <v>400</v>
      </c>
      <c r="H31" s="34" t="s">
        <v>427</v>
      </c>
      <c r="I31" s="34"/>
      <c r="J31"/>
      <c r="O31" s="34"/>
      <c r="R31" s="28"/>
      <c r="W31" s="18" t="s">
        <v>302</v>
      </c>
      <c r="X31" s="18" t="s">
        <v>299</v>
      </c>
      <c r="Z31" s="45" t="s">
        <v>434</v>
      </c>
      <c r="AA31" s="46"/>
      <c r="AB31" s="34" t="str">
        <f t="shared" si="8"/>
        <v>81281453</v>
      </c>
      <c r="AM31" t="s">
        <v>300</v>
      </c>
    </row>
    <row r="32" spans="1:54" ht="15.75" thickBot="1" x14ac:dyDescent="0.3">
      <c r="B32" t="s">
        <v>274</v>
      </c>
      <c r="C32" t="str">
        <f>"Status: "&amp;AI2</f>
        <v>Status: N</v>
      </c>
      <c r="D32" t="s">
        <v>278</v>
      </c>
      <c r="E32" t="s">
        <v>278</v>
      </c>
      <c r="F32" s="34" t="s">
        <v>420</v>
      </c>
      <c r="G32" s="34" t="s">
        <v>401</v>
      </c>
      <c r="H32" s="34"/>
      <c r="J32"/>
      <c r="O32" s="34"/>
      <c r="R32" s="28"/>
      <c r="W32" s="18" t="s">
        <v>303</v>
      </c>
      <c r="X32" s="29" t="s">
        <v>299</v>
      </c>
      <c r="Z32" s="45" t="s">
        <v>435</v>
      </c>
      <c r="AA32" s="46"/>
      <c r="AB32" s="34" t="str">
        <f t="shared" si="8"/>
        <v>81281454</v>
      </c>
      <c r="AM32" t="s">
        <v>300</v>
      </c>
    </row>
    <row r="33" spans="1:39" ht="15.75" thickBot="1" x14ac:dyDescent="0.3">
      <c r="A33" s="14" t="s">
        <v>277</v>
      </c>
      <c r="B33" s="14" t="s">
        <v>275</v>
      </c>
      <c r="C33" s="14" t="s">
        <v>276</v>
      </c>
      <c r="D33" s="14" t="str">
        <f>"                      &lt;TitleOther&gt;"&amp;AO2&amp;"&lt;/TitleOther&gt;"</f>
        <v xml:space="preserve">                      &lt;TitleOther&gt;MR&lt;/TitleOther&gt;</v>
      </c>
      <c r="E33" s="14" t="str">
        <f>"                      &lt;TitleOther&gt;"&amp;AO2&amp;"&lt;/TitleOther&gt;"</f>
        <v xml:space="preserve">                      &lt;TitleOther&gt;MR&lt;/TitleOther&gt;</v>
      </c>
      <c r="F33" s="34"/>
      <c r="G33" s="34" t="s">
        <v>402</v>
      </c>
      <c r="J33"/>
      <c r="O33" s="34"/>
      <c r="R33" s="28"/>
      <c r="W33" s="18" t="s">
        <v>0</v>
      </c>
      <c r="X33" s="18" t="s">
        <v>299</v>
      </c>
      <c r="Z33" s="45" t="s">
        <v>436</v>
      </c>
      <c r="AA33" s="46"/>
      <c r="AB33" s="34" t="str">
        <f t="shared" si="8"/>
        <v>81281455</v>
      </c>
      <c r="AM33" t="s">
        <v>300</v>
      </c>
    </row>
    <row r="34" spans="1:39" ht="15.75" thickBot="1" x14ac:dyDescent="0.3">
      <c r="A34" t="str">
        <f>"                    &lt;CCCCustomerID&gt;" &amp; AB2&amp;"&lt;/CCCCustomerID&gt;"</f>
        <v xml:space="preserve">                    &lt;CCCCustomerID&gt;200007&lt;/CCCCustomerID&gt;</v>
      </c>
      <c r="B34" t="s">
        <v>277</v>
      </c>
      <c r="C34" t="str">
        <f>"Acc Type Code: "&amp;AJ2</f>
        <v>Acc Type Code: CC</v>
      </c>
      <c r="D34" t="str">
        <f>"                      &lt;Forename&gt;"&amp;AP2&amp;"&lt;/Forename&gt;"</f>
        <v xml:space="preserve">                      &lt;Forename&gt;ALAN&lt;/Forename&gt;</v>
      </c>
      <c r="E34" t="str">
        <f>"                      &lt;Forename&gt;"&amp;AP2&amp;"&lt;/Forename&gt;"</f>
        <v xml:space="preserve">                      &lt;Forename&gt;ALAN&lt;/Forename&gt;</v>
      </c>
      <c r="F34" s="34" t="s">
        <v>277</v>
      </c>
      <c r="G34" s="34" t="s">
        <v>403</v>
      </c>
      <c r="H34" s="34" t="s">
        <v>277</v>
      </c>
      <c r="I34" s="34"/>
      <c r="J34"/>
      <c r="O34" s="34"/>
      <c r="R34" s="28"/>
      <c r="W34" s="29" t="s">
        <v>392</v>
      </c>
      <c r="X34" s="18" t="s">
        <v>299</v>
      </c>
      <c r="Z34" s="45" t="s">
        <v>437</v>
      </c>
      <c r="AA34" s="46"/>
      <c r="AB34" s="34" t="str">
        <f t="shared" si="8"/>
        <v>81281456</v>
      </c>
      <c r="AM34" t="s">
        <v>300</v>
      </c>
    </row>
    <row r="35" spans="1:39" ht="15.75" thickBot="1" x14ac:dyDescent="0.3">
      <c r="A35" t="str">
        <f>"                          &lt;ResidenceID&gt;"&amp;AU2&amp;"&lt;/ResidenceID&gt;"</f>
        <v xml:space="preserve">                          &lt;ResidenceID&gt;169068282&lt;/ResidenceID&gt;</v>
      </c>
      <c r="B35" t="str">
        <f>"                    &lt;CCCCustomerID&gt;" &amp; AB2&amp;"&lt;/CCCCustomerID&gt;"</f>
        <v xml:space="preserve">                    &lt;CCCCustomerID&gt;200007&lt;/CCCCustomerID&gt;</v>
      </c>
      <c r="C35" t="str">
        <f>"Acc Group ID: "&amp;AK2</f>
        <v>Acc Group ID: 3</v>
      </c>
      <c r="D35" t="s">
        <v>281</v>
      </c>
      <c r="E35" t="s">
        <v>281</v>
      </c>
      <c r="F35" s="34" t="str">
        <f>"                    &lt;CCCCustomerID&gt;" &amp; AB2&amp;"&lt;/CCCCustomerID&gt;"</f>
        <v xml:space="preserve">                    &lt;CCCCustomerID&gt;200007&lt;/CCCCustomerID&gt;</v>
      </c>
      <c r="G35" s="34" t="s">
        <v>404</v>
      </c>
      <c r="H35" s="34" t="str">
        <f>"                    &lt;CCCCustomerID&gt;" &amp; AB2&amp;"&lt;/CCCCustomerID&gt;"</f>
        <v xml:space="preserve">                    &lt;CCCCustomerID&gt;200007&lt;/CCCCustomerID&gt;</v>
      </c>
      <c r="I35" s="34"/>
      <c r="J35"/>
      <c r="O35" s="34"/>
      <c r="R35" s="28"/>
      <c r="Z35" s="45" t="s">
        <v>438</v>
      </c>
      <c r="AA35" s="46"/>
      <c r="AB35" s="34" t="str">
        <f t="shared" si="8"/>
        <v>81281457</v>
      </c>
      <c r="AM35" t="s">
        <v>300</v>
      </c>
    </row>
    <row r="36" spans="1:39" ht="15.75" thickBot="1" x14ac:dyDescent="0.3">
      <c r="A36" t="s">
        <v>278</v>
      </c>
      <c r="B36" t="str">
        <f>"                          &lt;ResidenceID&gt;"&amp;AU2&amp;"&lt;/ResidenceID&gt;"</f>
        <v xml:space="preserve">                          &lt;ResidenceID&gt;169068282&lt;/ResidenceID&gt;</v>
      </c>
      <c r="D36" t="str">
        <f>"                      &lt;Surname&gt;"&amp;AQ2&amp;"&lt;/Surname&gt;"</f>
        <v xml:space="preserve">                      &lt;Surname&gt;LOGIK&lt;/Surname&gt;</v>
      </c>
      <c r="E36" t="str">
        <f>"                      &lt;Surname&gt;"&amp;AQ2&amp;"&lt;/Surname&gt;"</f>
        <v xml:space="preserve">                      &lt;Surname&gt;LOGIK&lt;/Surname&gt;</v>
      </c>
      <c r="F36" s="34" t="str">
        <f>"                          &lt;ResidenceID&gt;"&amp;AU2&amp;"&lt;/ResidenceID&gt;"</f>
        <v xml:space="preserve">                          &lt;ResidenceID&gt;169068282&lt;/ResidenceID&gt;</v>
      </c>
      <c r="G36" s="34" t="s">
        <v>405</v>
      </c>
      <c r="H36" s="34" t="str">
        <f>"                          &lt;ResidenceID&gt;"&amp;AU2&amp;"&lt;/ResidenceID&gt;"</f>
        <v xml:space="preserve">                          &lt;ResidenceID&gt;169068282&lt;/ResidenceID&gt;</v>
      </c>
      <c r="I36" s="34"/>
      <c r="J36"/>
      <c r="O36" s="34"/>
      <c r="R36" s="28"/>
      <c r="Z36" s="45" t="s">
        <v>439</v>
      </c>
      <c r="AA36" s="46"/>
      <c r="AB36" s="34" t="str">
        <f t="shared" si="8"/>
        <v>81281458</v>
      </c>
      <c r="AM36" t="s">
        <v>300</v>
      </c>
    </row>
    <row r="37" spans="1:39" ht="15.75" thickBot="1" x14ac:dyDescent="0.3">
      <c r="A37" t="str">
        <f>"                      &lt;TitleOther&gt;"&amp;AO2&amp;"&lt;/TitleOther&gt;"</f>
        <v xml:space="preserve">                      &lt;TitleOther&gt;MR&lt;/TitleOther&gt;</v>
      </c>
      <c r="B37" t="s">
        <v>278</v>
      </c>
      <c r="C37" t="s">
        <v>277</v>
      </c>
      <c r="D37" t="s">
        <v>279</v>
      </c>
      <c r="E37" t="s">
        <v>279</v>
      </c>
      <c r="F37" s="34" t="s">
        <v>278</v>
      </c>
      <c r="G37" s="34" t="s">
        <v>406</v>
      </c>
      <c r="H37" s="34" t="s">
        <v>278</v>
      </c>
      <c r="I37" s="34"/>
      <c r="J37"/>
      <c r="O37" s="34"/>
      <c r="R37" s="28"/>
      <c r="Z37" s="45" t="s">
        <v>440</v>
      </c>
      <c r="AA37" s="46"/>
      <c r="AB37" s="34" t="str">
        <f t="shared" si="8"/>
        <v>81281459</v>
      </c>
      <c r="AM37" t="s">
        <v>300</v>
      </c>
    </row>
    <row r="38" spans="1:39" ht="15.75" thickBot="1" x14ac:dyDescent="0.3">
      <c r="A38" t="str">
        <f>"                      &lt;Forename&gt;"&amp;AP2&amp;"&lt;/Forename&gt;"</f>
        <v xml:space="preserve">                      &lt;Forename&gt;ALAN&lt;/Forename&gt;</v>
      </c>
      <c r="B38" t="str">
        <f>"                      &lt;TitleOther&gt;"&amp;AO2&amp;"&lt;/TitleOther&gt;"</f>
        <v xml:space="preserve">                      &lt;TitleOther&gt;MR&lt;/TitleOther&gt;</v>
      </c>
      <c r="C38" t="str">
        <f>"                    &lt;CCCCustomerID&gt;" &amp; AB2&amp;"&lt;/CCCCustomerID&gt;"</f>
        <v xml:space="preserve">                    &lt;CCCCustomerID&gt;200007&lt;/CCCCustomerID&gt;</v>
      </c>
      <c r="D38" t="str">
        <f>"                    &lt;DoB&gt;"&amp;AS2&amp;"&lt;/DoB&gt;"</f>
        <v xml:space="preserve">                    &lt;DoB&gt;16/04/1972&lt;/DoB&gt;</v>
      </c>
      <c r="E38" t="str">
        <f>"                    &lt;DoB&gt;"&amp;AS2&amp;"&lt;/DoB&gt;"</f>
        <v xml:space="preserve">                    &lt;DoB&gt;16/04/1972&lt;/DoB&gt;</v>
      </c>
      <c r="F38" s="34" t="str">
        <f>"                      &lt;TitleOther&gt;"&amp;AO2&amp;"&lt;/TitleOther&gt;"</f>
        <v xml:space="preserve">                      &lt;TitleOther&gt;MR&lt;/TitleOther&gt;</v>
      </c>
      <c r="H38" s="34" t="str">
        <f>"                      &lt;TitleOther&gt;"&amp;AO2&amp;"&lt;/TitleOther&gt;"</f>
        <v xml:space="preserve">                      &lt;TitleOther&gt;MR&lt;/TitleOther&gt;</v>
      </c>
      <c r="I38" s="34"/>
      <c r="J38"/>
      <c r="O38" s="34"/>
      <c r="R38" s="28"/>
      <c r="Z38" s="45" t="s">
        <v>441</v>
      </c>
      <c r="AA38" s="46"/>
      <c r="AB38" s="34" t="str">
        <f t="shared" si="8"/>
        <v>81281460</v>
      </c>
      <c r="AM38" t="s">
        <v>300</v>
      </c>
    </row>
    <row r="39" spans="1:39" ht="15.75" thickBot="1" x14ac:dyDescent="0.3">
      <c r="A39" t="str">
        <f>"                      &lt;Surname&gt;"&amp;AQ2&amp;"&lt;/Surname&gt;"</f>
        <v xml:space="preserve">                      &lt;Surname&gt;LOGIK&lt;/Surname&gt;</v>
      </c>
      <c r="B39" t="str">
        <f>"                      &lt;Forename&gt;"&amp;AP2&amp;"&lt;/Forename&gt;"</f>
        <v xml:space="preserve">                      &lt;Forename&gt;ALAN&lt;/Forename&gt;</v>
      </c>
      <c r="C39" t="str">
        <f>"                          &lt;ResidenceID&gt;"&amp;AU2&amp;"&lt;/ResidenceID&gt;"</f>
        <v xml:space="preserve">                          &lt;ResidenceID&gt;169068282&lt;/ResidenceID&gt;</v>
      </c>
      <c r="D39" t="s">
        <v>280</v>
      </c>
      <c r="E39" t="s">
        <v>280</v>
      </c>
      <c r="F39" s="34" t="str">
        <f>"                      &lt;Forename&gt;"&amp;AP2&amp;"&lt;/Forename&gt;"</f>
        <v xml:space="preserve">                      &lt;Forename&gt;ALAN&lt;/Forename&gt;</v>
      </c>
      <c r="G39" s="34" t="s">
        <v>277</v>
      </c>
      <c r="H39" s="34" t="str">
        <f>"                      &lt;Forename&gt;"&amp;AP2&amp;"&lt;/Forename&gt;"</f>
        <v xml:space="preserve">                      &lt;Forename&gt;ALAN&lt;/Forename&gt;</v>
      </c>
      <c r="I39" s="34"/>
      <c r="J39"/>
      <c r="O39" s="34"/>
      <c r="R39" s="28"/>
      <c r="Z39" s="45" t="s">
        <v>442</v>
      </c>
      <c r="AA39" s="46"/>
      <c r="AB39" s="34" t="str">
        <f t="shared" si="8"/>
        <v>81281461</v>
      </c>
      <c r="AM39" t="s">
        <v>300</v>
      </c>
    </row>
    <row r="40" spans="1:39" ht="15.75" thickBot="1" x14ac:dyDescent="0.3">
      <c r="A40" t="s">
        <v>279</v>
      </c>
      <c r="B40" t="str">
        <f>"                      &lt;Surname&gt;"&amp;AQ2&amp;"&lt;/Surname&gt;"</f>
        <v xml:space="preserve">                      &lt;Surname&gt;LOGIK&lt;/Surname&gt;</v>
      </c>
      <c r="C40" t="s">
        <v>278</v>
      </c>
      <c r="D40" t="str">
        <f>"                      &lt;HouseNumber&gt;"&amp;AV2&amp;"&lt;/HouseNumber&gt;"</f>
        <v xml:space="preserve">                      &lt;HouseNumber&gt;65&lt;/HouseNumber&gt;</v>
      </c>
      <c r="E40" t="str">
        <f>"                      &lt;HouseNumber&gt;"&amp;AV2&amp;"&lt;/HouseNumber&gt;"</f>
        <v xml:space="preserve">                      &lt;HouseNumber&gt;65&lt;/HouseNumber&gt;</v>
      </c>
      <c r="F40" s="34" t="str">
        <f>"                      &lt;Surname&gt;"&amp;AQ2&amp;"&lt;/Surname&gt;"</f>
        <v xml:space="preserve">                      &lt;Surname&gt;LOGIK&lt;/Surname&gt;</v>
      </c>
      <c r="G40" s="34" t="str">
        <f>"                    &lt;CCCCustomerID&gt;" &amp; AB2&amp;"&lt;/CCCCustomerID&gt;"</f>
        <v xml:space="preserve">                    &lt;CCCCustomerID&gt;200007&lt;/CCCCustomerID&gt;</v>
      </c>
      <c r="H40" s="34" t="str">
        <f>"                      &lt;Surname&gt;"&amp;AQ2&amp;"&lt;/Surname&gt;"</f>
        <v xml:space="preserve">                      &lt;Surname&gt;LOGIK&lt;/Surname&gt;</v>
      </c>
      <c r="I40" s="34"/>
      <c r="J40"/>
      <c r="O40" s="34"/>
      <c r="R40" s="28"/>
      <c r="Z40" s="45" t="s">
        <v>443</v>
      </c>
      <c r="AA40" s="46"/>
      <c r="AB40" s="34" t="str">
        <f t="shared" si="8"/>
        <v>81281462</v>
      </c>
      <c r="AM40" t="s">
        <v>300</v>
      </c>
    </row>
    <row r="41" spans="1:39" ht="15.75" thickBot="1" x14ac:dyDescent="0.3">
      <c r="A41" t="str">
        <f>"                    &lt;DoB&gt;"&amp;AS2&amp;"&lt;/DoB&gt;"</f>
        <v xml:space="preserve">                    &lt;DoB&gt;16/04/1972&lt;/DoB&gt;</v>
      </c>
      <c r="B41" t="s">
        <v>279</v>
      </c>
      <c r="C41" t="str">
        <f>"                      &lt;TitleOther&gt;"&amp;AO2&amp;"&lt;/TitleOther&gt;"</f>
        <v xml:space="preserve">                      &lt;TitleOther&gt;MR&lt;/TitleOther&gt;</v>
      </c>
      <c r="D41" t="str">
        <f>"                      &lt;Street1&gt;"&amp;AW2&amp;"&lt;/Street1&gt;"</f>
        <v xml:space="preserve">                      &lt;Street1&gt;THE RIDGE&lt;/Street1&gt;</v>
      </c>
      <c r="E41" t="str">
        <f>"                      &lt;Street1&gt;"&amp;AW2&amp;"&lt;/Street1&gt;"</f>
        <v xml:space="preserve">                      &lt;Street1&gt;THE RIDGE&lt;/Street1&gt;</v>
      </c>
      <c r="F41" s="34" t="s">
        <v>279</v>
      </c>
      <c r="G41" s="34" t="str">
        <f>"                          &lt;ResidenceID&gt;"&amp;AU2&amp;"&lt;/ResidenceID&gt;"</f>
        <v xml:space="preserve">                          &lt;ResidenceID&gt;169068282&lt;/ResidenceID&gt;</v>
      </c>
      <c r="H41" s="34" t="s">
        <v>279</v>
      </c>
      <c r="I41" s="34"/>
      <c r="J41"/>
      <c r="O41" s="34"/>
      <c r="R41" s="28"/>
      <c r="Z41" s="45" t="s">
        <v>444</v>
      </c>
      <c r="AA41" s="46"/>
      <c r="AB41" s="34" t="str">
        <f t="shared" si="8"/>
        <v>81281463</v>
      </c>
      <c r="AM41" t="s">
        <v>300</v>
      </c>
    </row>
    <row r="42" spans="1:39" ht="15.75" thickBot="1" x14ac:dyDescent="0.3">
      <c r="A42" t="s">
        <v>280</v>
      </c>
      <c r="B42" t="str">
        <f>"                    &lt;DoB&gt;"&amp;AS2&amp;"&lt;/DoB&gt;"</f>
        <v xml:space="preserve">                    &lt;DoB&gt;16/04/1972&lt;/DoB&gt;</v>
      </c>
      <c r="C42" t="str">
        <f>"                      &lt;Forename&gt;"&amp;AP2&amp;"&lt;/Forename&gt;"</f>
        <v xml:space="preserve">                      &lt;Forename&gt;ALAN&lt;/Forename&gt;</v>
      </c>
      <c r="D42" t="str">
        <f>"                      &lt;Town&gt;"&amp;AX2&amp;"&lt;/Town&gt;"</f>
        <v xml:space="preserve">                      &lt;Town&gt;STOCKPORT&lt;/Town&gt;</v>
      </c>
      <c r="E42" t="str">
        <f>"                      &lt;Town&gt;"&amp;AX2&amp;"&lt;/Town&gt;"</f>
        <v xml:space="preserve">                      &lt;Town&gt;STOCKPORT&lt;/Town&gt;</v>
      </c>
      <c r="F42" s="34" t="str">
        <f>"                    &lt;DoB&gt;"&amp;AS2&amp;"&lt;/DoB&gt;"</f>
        <v xml:space="preserve">                    &lt;DoB&gt;16/04/1972&lt;/DoB&gt;</v>
      </c>
      <c r="G42" s="34" t="s">
        <v>278</v>
      </c>
      <c r="H42" s="34" t="str">
        <f>"                    &lt;DoB&gt;"&amp;AS2&amp;"&lt;/DoB&gt;"</f>
        <v xml:space="preserve">                    &lt;DoB&gt;16/04/1972&lt;/DoB&gt;</v>
      </c>
      <c r="I42" s="34"/>
      <c r="J42"/>
      <c r="O42" s="34"/>
      <c r="R42" s="28"/>
      <c r="Z42" s="45" t="s">
        <v>445</v>
      </c>
      <c r="AA42" s="46"/>
      <c r="AB42" s="34" t="str">
        <f t="shared" si="8"/>
        <v>81281464</v>
      </c>
      <c r="AM42" t="s">
        <v>300</v>
      </c>
    </row>
    <row r="43" spans="1:39" ht="15.75" thickBot="1" x14ac:dyDescent="0.3">
      <c r="A43" t="s">
        <v>282</v>
      </c>
      <c r="B43" t="s">
        <v>280</v>
      </c>
      <c r="C43" t="s">
        <v>281</v>
      </c>
      <c r="D43" t="str">
        <f>"                      &lt;PostCode&gt;"&amp;AY2&amp;"&lt;/PostCode&gt;"</f>
        <v xml:space="preserve">                      &lt;PostCode&gt;SK6 7ER&lt;/PostCode&gt;</v>
      </c>
      <c r="E43" t="str">
        <f>"                      &lt;PostCode&gt;"&amp;AY2&amp;"&lt;/PostCode&gt;"</f>
        <v xml:space="preserve">                      &lt;PostCode&gt;SK6 7ER&lt;/PostCode&gt;</v>
      </c>
      <c r="F43" s="34" t="s">
        <v>280</v>
      </c>
      <c r="G43" s="34" t="str">
        <f>"                      &lt;TitleOther&gt;"&amp;AO2&amp;"&lt;/TitleOther&gt;"</f>
        <v xml:space="preserve">                      &lt;TitleOther&gt;MR&lt;/TitleOther&gt;</v>
      </c>
      <c r="H43" s="34" t="s">
        <v>280</v>
      </c>
      <c r="I43" s="34"/>
      <c r="J43"/>
      <c r="O43" s="34"/>
      <c r="R43" s="28"/>
      <c r="Z43" s="45" t="s">
        <v>446</v>
      </c>
      <c r="AA43" s="46"/>
      <c r="AB43" s="34" t="str">
        <f t="shared" si="8"/>
        <v>81281465</v>
      </c>
      <c r="AM43" t="s">
        <v>300</v>
      </c>
    </row>
    <row r="44" spans="1:39" ht="15.75" thickBot="1" x14ac:dyDescent="0.3">
      <c r="A44" t="s">
        <v>283</v>
      </c>
      <c r="B44" t="s">
        <v>282</v>
      </c>
      <c r="C44" t="str">
        <f>"                      &lt;Surname&gt;"&amp;AQ2&amp;"&lt;/Surname&gt;"</f>
        <v xml:space="preserve">                      &lt;Surname&gt;LOGIK&lt;/Surname&gt;</v>
      </c>
      <c r="D44" t="s">
        <v>285</v>
      </c>
      <c r="E44" t="s">
        <v>285</v>
      </c>
      <c r="F44" s="34" t="s">
        <v>282</v>
      </c>
      <c r="G44" s="34" t="str">
        <f>"                      &lt;Forename&gt;"&amp;AP2&amp;"&lt;/Forename&gt;"</f>
        <v xml:space="preserve">                      &lt;Forename&gt;ALAN&lt;/Forename&gt;</v>
      </c>
      <c r="H44" s="34" t="s">
        <v>282</v>
      </c>
      <c r="I44" s="34"/>
      <c r="J44"/>
      <c r="O44" s="34"/>
      <c r="R44" s="28"/>
      <c r="Z44" s="45" t="s">
        <v>447</v>
      </c>
      <c r="AA44" s="46"/>
      <c r="AB44" s="34" t="str">
        <f t="shared" si="8"/>
        <v>81281466</v>
      </c>
      <c r="AM44" t="s">
        <v>300</v>
      </c>
    </row>
    <row r="45" spans="1:39" ht="15.75" thickBot="1" x14ac:dyDescent="0.3">
      <c r="A45" t="str">
        <f>"                      &lt;HouseNumber&gt;"&amp;AV2&amp;"&lt;/HouseNumber&gt;"</f>
        <v xml:space="preserve">                      &lt;HouseNumber&gt;65&lt;/HouseNumber&gt;</v>
      </c>
      <c r="B45" t="s">
        <v>283</v>
      </c>
      <c r="C45" t="s">
        <v>279</v>
      </c>
      <c r="D45" t="str">
        <f>"                    &lt;CCCAliasID&gt;"&amp;U2&amp;"&lt;/CCCAliasID&gt;"</f>
        <v xml:space="preserve">                    &lt;CCCAliasID&gt;3464051&lt;/CCCAliasID&gt;</v>
      </c>
      <c r="E45" t="str">
        <f>"                    &lt;CCCAssocID&gt;"&amp;S2&amp;"&lt;/CCCAssocID&gt;"</f>
        <v xml:space="preserve">                    &lt;CCCAssocID&gt;22934037&lt;/CCCAssocID&gt;</v>
      </c>
      <c r="F45" s="34" t="s">
        <v>283</v>
      </c>
      <c r="G45" s="34" t="str">
        <f>"                      &lt;Surname&gt;"&amp;AQ2&amp;"&lt;/Surname&gt;"</f>
        <v xml:space="preserve">                      &lt;Surname&gt;LOGIK&lt;/Surname&gt;</v>
      </c>
      <c r="H45" s="34" t="s">
        <v>283</v>
      </c>
      <c r="I45" s="34"/>
      <c r="J45"/>
      <c r="O45" s="34"/>
      <c r="R45" s="28"/>
      <c r="Z45" s="45" t="s">
        <v>448</v>
      </c>
      <c r="AA45" s="46"/>
      <c r="AB45" s="34" t="str">
        <f t="shared" si="8"/>
        <v>81281467</v>
      </c>
      <c r="AM45" t="s">
        <v>300</v>
      </c>
    </row>
    <row r="46" spans="1:39" ht="15.75" thickBot="1" x14ac:dyDescent="0.3">
      <c r="A46" t="str">
        <f>"                      &lt;Street1&gt;"&amp;AW2&amp;"&lt;/Street1&gt;"</f>
        <v xml:space="preserve">                      &lt;Street1&gt;THE RIDGE&lt;/Street1&gt;</v>
      </c>
      <c r="B46" t="str">
        <f>"                      &lt;HouseNumber&gt;"&amp;AV2&amp;"&lt;/HouseNumber&gt;"</f>
        <v xml:space="preserve">                      &lt;HouseNumber&gt;65&lt;/HouseNumber&gt;</v>
      </c>
      <c r="C46" t="str">
        <f>"                    &lt;DoB&gt;"&amp;AS2&amp;"&lt;/DoB&gt;"</f>
        <v xml:space="preserve">                    &lt;DoB&gt;16/04/1972&lt;/DoB&gt;</v>
      </c>
      <c r="D46" t="s">
        <v>286</v>
      </c>
      <c r="E46" t="s">
        <v>286</v>
      </c>
      <c r="F46" s="34" t="str">
        <f>"                      &lt;HouseNumber&gt;"&amp;AV2&amp;"&lt;/HouseNumber&gt;"</f>
        <v xml:space="preserve">                      &lt;HouseNumber&gt;65&lt;/HouseNumber&gt;</v>
      </c>
      <c r="G46" s="34" t="s">
        <v>279</v>
      </c>
      <c r="H46" s="34" t="str">
        <f>"                      &lt;HouseNumber&gt;"&amp;AV2&amp;"&lt;/HouseNumber&gt;"</f>
        <v xml:space="preserve">                      &lt;HouseNumber&gt;65&lt;/HouseNumber&gt;</v>
      </c>
      <c r="I46" s="34"/>
      <c r="J46"/>
      <c r="O46" s="34"/>
      <c r="R46" s="28"/>
      <c r="Z46" s="45" t="s">
        <v>449</v>
      </c>
      <c r="AA46" s="46"/>
      <c r="AB46" s="34" t="str">
        <f t="shared" si="8"/>
        <v>81281468</v>
      </c>
      <c r="AM46" t="s">
        <v>300</v>
      </c>
    </row>
    <row r="47" spans="1:39" ht="15.75" thickBot="1" x14ac:dyDescent="0.3">
      <c r="A47" t="s">
        <v>284</v>
      </c>
      <c r="B47" t="str">
        <f>"                      &lt;Street1&gt;"&amp;AW2&amp;"&lt;/Street1&gt;"</f>
        <v xml:space="preserve">                      &lt;Street1&gt;THE RIDGE&lt;/Street1&gt;</v>
      </c>
      <c r="C47" t="s">
        <v>280</v>
      </c>
      <c r="D47" t="s">
        <v>288</v>
      </c>
      <c r="E47" t="s">
        <v>288</v>
      </c>
      <c r="F47" s="34" t="str">
        <f>"                      &lt;Street1&gt;"&amp;AW2&amp;"&lt;/Street1&gt;"</f>
        <v xml:space="preserve">                      &lt;Street1&gt;THE RIDGE&lt;/Street1&gt;</v>
      </c>
      <c r="G47" s="34" t="str">
        <f>"                    &lt;DoB&gt;"&amp;AS2&amp;"&lt;/DoB&gt;"</f>
        <v xml:space="preserve">                    &lt;DoB&gt;16/04/1972&lt;/DoB&gt;</v>
      </c>
      <c r="H47" s="34" t="str">
        <f>"                      &lt;Street1&gt;"&amp;AW2&amp;"&lt;/Street1&gt;"</f>
        <v xml:space="preserve">                      &lt;Street1&gt;THE RIDGE&lt;/Street1&gt;</v>
      </c>
      <c r="I47" s="34"/>
      <c r="J47"/>
      <c r="O47" s="34"/>
      <c r="R47" s="28"/>
      <c r="Z47" s="45" t="s">
        <v>450</v>
      </c>
      <c r="AA47" s="46"/>
      <c r="AB47" s="34"/>
      <c r="AM47" t="s">
        <v>300</v>
      </c>
    </row>
    <row r="48" spans="1:39" x14ac:dyDescent="0.25">
      <c r="A48" t="str">
        <f>"                      &lt;Town&gt;"&amp;AX2&amp;"&lt;/Town&gt;"</f>
        <v xml:space="preserve">                      &lt;Town&gt;STOCKPORT&lt;/Town&gt;</v>
      </c>
      <c r="B48" t="s">
        <v>284</v>
      </c>
      <c r="C48" t="str">
        <f>"                      &lt;HouseNumber&gt;"&amp;AV2&amp;"&lt;/HouseNumber&gt;"</f>
        <v xml:space="preserve">                      &lt;HouseNumber&gt;65&lt;/HouseNumber&gt;</v>
      </c>
      <c r="D48" t="s">
        <v>289</v>
      </c>
      <c r="E48" t="s">
        <v>289</v>
      </c>
      <c r="F48" s="34" t="s">
        <v>284</v>
      </c>
      <c r="G48" s="34" t="s">
        <v>280</v>
      </c>
      <c r="H48" s="34" t="s">
        <v>284</v>
      </c>
      <c r="I48" s="34"/>
      <c r="J48"/>
      <c r="O48" s="34"/>
      <c r="R48" s="28"/>
      <c r="AM48" t="s">
        <v>300</v>
      </c>
    </row>
    <row r="49" spans="1:39" x14ac:dyDescent="0.25">
      <c r="A49" t="str">
        <f>"                      &lt;PostCode&gt;"&amp;AY2&amp;"&lt;/PostCode&gt;"</f>
        <v xml:space="preserve">                      &lt;PostCode&gt;SK6 7ER&lt;/PostCode&gt;</v>
      </c>
      <c r="B49" t="str">
        <f>"                      &lt;Town&gt;"&amp;AX2&amp;"&lt;/Town&gt;"</f>
        <v xml:space="preserve">                      &lt;Town&gt;STOCKPORT&lt;/Town&gt;</v>
      </c>
      <c r="C49" t="str">
        <f>"                      &lt;Street1&gt;"&amp;AW2&amp;"&lt;/Street1&gt;"</f>
        <v xml:space="preserve">                      &lt;Street1&gt;THE RIDGE&lt;/Street1&gt;</v>
      </c>
      <c r="D49" t="s">
        <v>290</v>
      </c>
      <c r="E49" t="s">
        <v>290</v>
      </c>
      <c r="F49" s="34" t="str">
        <f>"                      &lt;Town&gt;"&amp;AX2&amp;"&lt;/Town&gt;"</f>
        <v xml:space="preserve">                      &lt;Town&gt;STOCKPORT&lt;/Town&gt;</v>
      </c>
      <c r="G49" s="34" t="s">
        <v>282</v>
      </c>
      <c r="H49" s="34" t="str">
        <f>"                      &lt;Town&gt;"&amp;AX2&amp;"&lt;/Town&gt;"</f>
        <v xml:space="preserve">                      &lt;Town&gt;STOCKPORT&lt;/Town&gt;</v>
      </c>
      <c r="I49" s="34"/>
      <c r="J49"/>
      <c r="O49" s="34"/>
      <c r="R49" s="28"/>
      <c r="AM49" t="s">
        <v>300</v>
      </c>
    </row>
    <row r="50" spans="1:39" x14ac:dyDescent="0.25">
      <c r="A50" t="s">
        <v>285</v>
      </c>
      <c r="B50" t="str">
        <f>"                      &lt;PostCode&gt;"&amp;AY2&amp;"&lt;/PostCode&gt;"</f>
        <v xml:space="preserve">                      &lt;PostCode&gt;SK6 7ER&lt;/PostCode&gt;</v>
      </c>
      <c r="C50" t="str">
        <f>"                      &lt;Town&gt;"&amp;AX2&amp;"&lt;/Town&gt;"</f>
        <v xml:space="preserve">                      &lt;Town&gt;STOCKPORT&lt;/Town&gt;</v>
      </c>
      <c r="D50" t="s">
        <v>291</v>
      </c>
      <c r="E50" t="s">
        <v>291</v>
      </c>
      <c r="F50" s="34" t="str">
        <f>"                      &lt;PostCode&gt;"&amp;AY2&amp;"&lt;/PostCode&gt;"</f>
        <v xml:space="preserve">                      &lt;PostCode&gt;SK6 7ER&lt;/PostCode&gt;</v>
      </c>
      <c r="G50" s="34" t="s">
        <v>283</v>
      </c>
      <c r="H50" s="34" t="str">
        <f>"                      &lt;PostCode&gt;"&amp;AY2&amp;"&lt;/PostCode&gt;"</f>
        <v xml:space="preserve">                      &lt;PostCode&gt;SK6 7ER&lt;/PostCode&gt;</v>
      </c>
      <c r="I50" s="34"/>
      <c r="J50"/>
      <c r="O50" s="34"/>
      <c r="R50" s="28"/>
      <c r="AM50" t="s">
        <v>300</v>
      </c>
    </row>
    <row r="51" spans="1:39" x14ac:dyDescent="0.25">
      <c r="A51" t="str">
        <f>"                    &lt;CCCInsolvencyOrderID&gt;"&amp;X2&amp;"&lt;/CCCInsolvencyOrderID&gt;"</f>
        <v xml:space="preserve">                    &lt;CCCInsolvencyOrderID&gt;1712854&lt;/CCCInsolvencyOrderID&gt;</v>
      </c>
      <c r="B51" t="s">
        <v>285</v>
      </c>
      <c r="C51" t="str">
        <f>"                      &lt;PostCode&gt;"&amp;AY2&amp;"&lt;/PostCode&gt;"</f>
        <v xml:space="preserve">                      &lt;PostCode&gt;SK6 7ER&lt;/PostCode&gt;</v>
      </c>
      <c r="D51" t="s">
        <v>292</v>
      </c>
      <c r="E51" t="s">
        <v>292</v>
      </c>
      <c r="F51" s="34" t="s">
        <v>285</v>
      </c>
      <c r="G51" s="34" t="str">
        <f>"                      &lt;HouseNumber&gt;"&amp;AV2&amp;"&lt;/HouseNumber&gt;"</f>
        <v xml:space="preserve">                      &lt;HouseNumber&gt;65&lt;/HouseNumber&gt;</v>
      </c>
      <c r="H51" s="34" t="s">
        <v>285</v>
      </c>
      <c r="I51" s="34"/>
      <c r="J51"/>
      <c r="O51" s="34"/>
      <c r="R51" s="28"/>
      <c r="AM51" t="s">
        <v>300</v>
      </c>
    </row>
    <row r="52" spans="1:39" x14ac:dyDescent="0.25">
      <c r="A52" t="s">
        <v>286</v>
      </c>
      <c r="B52" t="str">
        <f>"                    &lt;CCCCCJCasePerID&gt;"&amp;AZ2&amp;"&lt;/CCCCCJCasePerID&gt;"</f>
        <v xml:space="preserve">                    &lt;CCCCCJCasePerID&gt;80004466 &lt;/CCCCCJCasePerID&gt;</v>
      </c>
      <c r="C52" t="s">
        <v>285</v>
      </c>
      <c r="D52" t="s">
        <v>293</v>
      </c>
      <c r="E52" t="s">
        <v>293</v>
      </c>
      <c r="F52" s="34" t="str">
        <f>"                    &lt;CCCInsolvencyOrderID&gt;"&amp;Q2&amp;"&lt;/CCCInsolvencyOrderID&gt;"</f>
        <v xml:space="preserve">                    &lt;CCCInsolvencyOrderID&gt;1712836&lt;/CCCInsolvencyOrderID&gt;</v>
      </c>
      <c r="G52" s="34" t="str">
        <f>"                      &lt;Street1&gt;"&amp;AW2&amp;"&lt;/Street1&gt;"</f>
        <v xml:space="preserve">                      &lt;Street1&gt;THE RIDGE&lt;/Street1&gt;</v>
      </c>
      <c r="H52" s="34" t="str">
        <f>"                    &lt;CCCAddressLinkID&gt;"&amp;K2&amp;"&lt;/CCCAddressLinkID&gt;"</f>
        <v xml:space="preserve">                    &lt;CCCAddressLinkID&gt;81281466&lt;/CCCAddressLinkID&gt;</v>
      </c>
      <c r="I52" s="34"/>
      <c r="J52"/>
      <c r="O52" s="34"/>
      <c r="R52" s="28"/>
      <c r="AM52" t="s">
        <v>300</v>
      </c>
    </row>
    <row r="53" spans="1:39" x14ac:dyDescent="0.25">
      <c r="A53" t="s">
        <v>288</v>
      </c>
      <c r="B53" t="s">
        <v>286</v>
      </c>
      <c r="C53" t="s">
        <v>287</v>
      </c>
      <c r="D53" t="s">
        <v>294</v>
      </c>
      <c r="E53" t="s">
        <v>294</v>
      </c>
      <c r="F53" s="34" t="s">
        <v>286</v>
      </c>
      <c r="G53" s="34" t="s">
        <v>284</v>
      </c>
      <c r="H53" s="34" t="s">
        <v>286</v>
      </c>
      <c r="I53" s="34"/>
      <c r="J53"/>
      <c r="O53" s="34"/>
      <c r="R53" s="28"/>
      <c r="AM53" t="s">
        <v>300</v>
      </c>
    </row>
    <row r="54" spans="1:39" x14ac:dyDescent="0.25">
      <c r="A54" t="s">
        <v>289</v>
      </c>
      <c r="B54" t="s">
        <v>288</v>
      </c>
      <c r="C54" t="str">
        <f>"                    &lt;CCCAccountID&gt;"&amp;BA2&amp;"&lt;/CCCAccountID&gt;"</f>
        <v xml:space="preserve">                    &lt;CCCAccountID&gt;100000703&lt;/CCCAccountID&gt;</v>
      </c>
      <c r="D54" t="s">
        <v>295</v>
      </c>
      <c r="E54" t="s">
        <v>295</v>
      </c>
      <c r="F54" s="34" t="s">
        <v>288</v>
      </c>
      <c r="G54" s="34" t="str">
        <f>"                      &lt;Town&gt;"&amp;AX2&amp;"&lt;/Town&gt;"</f>
        <v xml:space="preserve">                      &lt;Town&gt;STOCKPORT&lt;/Town&gt;</v>
      </c>
      <c r="H54" s="34" t="s">
        <v>288</v>
      </c>
      <c r="I54" s="34"/>
      <c r="J54"/>
      <c r="O54" s="34"/>
      <c r="R54" s="28"/>
      <c r="AM54" t="s">
        <v>300</v>
      </c>
    </row>
    <row r="55" spans="1:39" x14ac:dyDescent="0.25">
      <c r="A55" t="s">
        <v>290</v>
      </c>
      <c r="B55" t="s">
        <v>289</v>
      </c>
      <c r="C55" t="str">
        <f>"                    &lt;CCCShAccHolderID&gt;"&amp;BB2&amp;"&lt;/CCCShAccHolderID&gt;"</f>
        <v xml:space="preserve">                    &lt;CCCShAccHolderID&gt;100000504&lt;/CCCShAccHolderID&gt;</v>
      </c>
      <c r="D55" t="s">
        <v>296</v>
      </c>
      <c r="E55" t="s">
        <v>296</v>
      </c>
      <c r="F55" s="34" t="s">
        <v>289</v>
      </c>
      <c r="G55" s="34" t="str">
        <f>"                      &lt;PostCode&gt;"&amp;AY2&amp;"&lt;/PostCode&gt;"</f>
        <v xml:space="preserve">                      &lt;PostCode&gt;SK6 7ER&lt;/PostCode&gt;</v>
      </c>
      <c r="H55" s="34" t="s">
        <v>289</v>
      </c>
      <c r="I55" s="34"/>
      <c r="J55"/>
      <c r="O55" s="34"/>
      <c r="R55" s="28"/>
      <c r="AM55" t="s">
        <v>300</v>
      </c>
    </row>
    <row r="56" spans="1:39" x14ac:dyDescent="0.25">
      <c r="A56" t="s">
        <v>291</v>
      </c>
      <c r="B56" t="s">
        <v>290</v>
      </c>
      <c r="C56" t="s">
        <v>286</v>
      </c>
      <c r="F56" s="34" t="s">
        <v>290</v>
      </c>
      <c r="G56" s="34" t="s">
        <v>285</v>
      </c>
      <c r="H56" s="34" t="s">
        <v>290</v>
      </c>
      <c r="I56" s="34"/>
      <c r="J56"/>
      <c r="O56" s="34"/>
      <c r="R56" s="28"/>
      <c r="AM56" t="s">
        <v>300</v>
      </c>
    </row>
    <row r="57" spans="1:39" x14ac:dyDescent="0.25">
      <c r="A57" t="s">
        <v>292</v>
      </c>
      <c r="B57" t="s">
        <v>291</v>
      </c>
      <c r="C57" t="s">
        <v>288</v>
      </c>
      <c r="F57" s="34" t="s">
        <v>291</v>
      </c>
      <c r="G57" s="34" t="s">
        <v>423</v>
      </c>
      <c r="H57" s="34" t="s">
        <v>291</v>
      </c>
      <c r="I57" s="34"/>
      <c r="J57"/>
      <c r="O57" s="34"/>
      <c r="R57" s="28"/>
      <c r="AM57" t="s">
        <v>300</v>
      </c>
    </row>
    <row r="58" spans="1:39" x14ac:dyDescent="0.25">
      <c r="A58" t="s">
        <v>293</v>
      </c>
      <c r="B58" t="s">
        <v>292</v>
      </c>
      <c r="C58" t="s">
        <v>289</v>
      </c>
      <c r="F58" s="34" t="s">
        <v>292</v>
      </c>
      <c r="G58" s="34" t="s">
        <v>414</v>
      </c>
      <c r="H58" s="34" t="s">
        <v>292</v>
      </c>
      <c r="I58" s="34"/>
      <c r="J58"/>
      <c r="O58" s="34"/>
      <c r="R58" s="28"/>
      <c r="AM58" t="s">
        <v>300</v>
      </c>
    </row>
    <row r="59" spans="1:39" x14ac:dyDescent="0.25">
      <c r="A59" t="s">
        <v>294</v>
      </c>
      <c r="B59" t="s">
        <v>293</v>
      </c>
      <c r="C59" t="s">
        <v>290</v>
      </c>
      <c r="F59" s="34" t="s">
        <v>293</v>
      </c>
      <c r="G59" s="34" t="s">
        <v>286</v>
      </c>
      <c r="H59" s="34" t="s">
        <v>293</v>
      </c>
      <c r="I59" s="34"/>
      <c r="J59"/>
      <c r="O59" s="34"/>
      <c r="R59" s="28"/>
      <c r="AM59" t="s">
        <v>300</v>
      </c>
    </row>
    <row r="60" spans="1:39" x14ac:dyDescent="0.25">
      <c r="A60" t="s">
        <v>295</v>
      </c>
      <c r="B60" t="s">
        <v>294</v>
      </c>
      <c r="C60" t="s">
        <v>291</v>
      </c>
      <c r="F60" s="34" t="s">
        <v>294</v>
      </c>
      <c r="G60" s="34" t="s">
        <v>288</v>
      </c>
      <c r="H60" s="34" t="s">
        <v>294</v>
      </c>
      <c r="I60" s="34"/>
      <c r="J60"/>
      <c r="O60" s="34"/>
      <c r="R60" s="28"/>
      <c r="AM60" t="s">
        <v>300</v>
      </c>
    </row>
    <row r="61" spans="1:39" x14ac:dyDescent="0.25">
      <c r="A61" t="s">
        <v>296</v>
      </c>
      <c r="B61" t="s">
        <v>295</v>
      </c>
      <c r="C61" t="s">
        <v>292</v>
      </c>
      <c r="F61" s="34" t="s">
        <v>295</v>
      </c>
      <c r="G61" s="34" t="s">
        <v>289</v>
      </c>
      <c r="H61" s="34" t="s">
        <v>295</v>
      </c>
      <c r="I61" s="34"/>
      <c r="J61"/>
      <c r="O61" s="34"/>
      <c r="R61" s="28"/>
      <c r="AM61" t="s">
        <v>300</v>
      </c>
    </row>
    <row r="62" spans="1:39" x14ac:dyDescent="0.25">
      <c r="B62" t="s">
        <v>296</v>
      </c>
      <c r="C62" t="s">
        <v>293</v>
      </c>
      <c r="F62" s="34" t="s">
        <v>296</v>
      </c>
      <c r="G62" s="34" t="s">
        <v>290</v>
      </c>
      <c r="H62" s="34" t="s">
        <v>296</v>
      </c>
      <c r="I62" s="34"/>
      <c r="J62"/>
      <c r="O62" s="34"/>
      <c r="R62" s="28"/>
      <c r="AM62" t="s">
        <v>300</v>
      </c>
    </row>
    <row r="63" spans="1:39" x14ac:dyDescent="0.25">
      <c r="C63" t="s">
        <v>294</v>
      </c>
      <c r="F63" s="34"/>
      <c r="G63" s="34" t="s">
        <v>291</v>
      </c>
      <c r="H63" s="34"/>
      <c r="I63" s="34"/>
      <c r="J63"/>
      <c r="O63" s="34"/>
      <c r="R63" s="28"/>
      <c r="AM63" t="s">
        <v>300</v>
      </c>
    </row>
    <row r="64" spans="1:39" x14ac:dyDescent="0.25">
      <c r="C64" t="s">
        <v>295</v>
      </c>
      <c r="F64" s="34"/>
      <c r="G64" s="34" t="s">
        <v>292</v>
      </c>
      <c r="H64" s="34"/>
      <c r="I64" s="34"/>
      <c r="J64"/>
      <c r="O64" s="34"/>
      <c r="R64" s="28"/>
      <c r="AM64" t="s">
        <v>300</v>
      </c>
    </row>
    <row r="65" spans="3:39" x14ac:dyDescent="0.25">
      <c r="C65" t="s">
        <v>296</v>
      </c>
      <c r="F65" s="34"/>
      <c r="G65" s="34" t="s">
        <v>293</v>
      </c>
      <c r="H65" s="34"/>
      <c r="I65" s="34"/>
      <c r="J65"/>
      <c r="O65" s="34"/>
      <c r="R65" s="28"/>
      <c r="AM65" t="s">
        <v>300</v>
      </c>
    </row>
    <row r="66" spans="3:39" x14ac:dyDescent="0.25">
      <c r="F66" s="34"/>
      <c r="G66" s="34" t="s">
        <v>294</v>
      </c>
      <c r="H66" s="34"/>
      <c r="I66" s="34"/>
      <c r="J66"/>
      <c r="O66" s="34"/>
      <c r="R66" s="28"/>
      <c r="AM66" t="s">
        <v>300</v>
      </c>
    </row>
    <row r="67" spans="3:39" x14ac:dyDescent="0.25">
      <c r="F67" s="34"/>
      <c r="G67" s="34" t="s">
        <v>295</v>
      </c>
      <c r="H67" s="34"/>
      <c r="I67" s="34" t="s">
        <v>300</v>
      </c>
      <c r="J67"/>
      <c r="O67" s="34"/>
      <c r="R67" s="28"/>
      <c r="AM67" t="s">
        <v>300</v>
      </c>
    </row>
    <row r="68" spans="3:39" x14ac:dyDescent="0.25">
      <c r="F68" s="34"/>
      <c r="G68" s="34" t="s">
        <v>296</v>
      </c>
      <c r="H68" s="34"/>
      <c r="AL68" t="s">
        <v>300</v>
      </c>
    </row>
    <row r="69" spans="3:39" x14ac:dyDescent="0.25">
      <c r="H69" s="34"/>
      <c r="AL69" t="s">
        <v>300</v>
      </c>
    </row>
    <row r="70" spans="3:39" x14ac:dyDescent="0.25">
      <c r="H70" s="34"/>
      <c r="AL70" t="s">
        <v>300</v>
      </c>
    </row>
    <row r="71" spans="3:39" x14ac:dyDescent="0.25">
      <c r="H71" s="34"/>
    </row>
    <row r="72" spans="3:39" x14ac:dyDescent="0.25">
      <c r="H72" s="34"/>
    </row>
    <row r="73" spans="3:39" x14ac:dyDescent="0.25">
      <c r="H73" s="34"/>
    </row>
    <row r="74" spans="3:39" x14ac:dyDescent="0.25">
      <c r="H74" s="34"/>
    </row>
    <row r="75" spans="3:39" x14ac:dyDescent="0.25">
      <c r="H75" s="34"/>
    </row>
    <row r="76" spans="3:39" x14ac:dyDescent="0.25">
      <c r="H76" s="34"/>
    </row>
    <row r="77" spans="3:39" x14ac:dyDescent="0.25">
      <c r="H77" s="34"/>
    </row>
    <row r="78" spans="3:39" x14ac:dyDescent="0.25">
      <c r="H78" s="34"/>
    </row>
    <row r="79" spans="3:39" x14ac:dyDescent="0.25">
      <c r="H79" s="34"/>
    </row>
    <row r="80" spans="3:39" x14ac:dyDescent="0.25">
      <c r="H80" s="34"/>
    </row>
    <row r="81" spans="8:8" x14ac:dyDescent="0.25">
      <c r="H81" s="34"/>
    </row>
    <row r="82" spans="8:8" x14ac:dyDescent="0.25">
      <c r="H82" s="34"/>
    </row>
    <row r="83" spans="8:8" x14ac:dyDescent="0.25">
      <c r="H83" s="34"/>
    </row>
    <row r="84" spans="8:8" x14ac:dyDescent="0.25">
      <c r="H84" s="34"/>
    </row>
    <row r="85" spans="8:8" x14ac:dyDescent="0.25">
      <c r="H85" s="34"/>
    </row>
    <row r="86" spans="8:8" x14ac:dyDescent="0.25">
      <c r="H86" s="34"/>
    </row>
    <row r="87" spans="8:8" x14ac:dyDescent="0.25">
      <c r="H87" s="34"/>
    </row>
    <row r="88" spans="8:8" x14ac:dyDescent="0.25">
      <c r="H88" s="34"/>
    </row>
    <row r="89" spans="8:8" x14ac:dyDescent="0.25">
      <c r="H89" s="34"/>
    </row>
    <row r="90" spans="8:8" x14ac:dyDescent="0.25">
      <c r="H90" s="34"/>
    </row>
    <row r="91" spans="8:8" x14ac:dyDescent="0.25">
      <c r="H91" s="34"/>
    </row>
    <row r="92" spans="8:8" x14ac:dyDescent="0.25">
      <c r="H92" s="34"/>
    </row>
    <row r="93" spans="8:8" x14ac:dyDescent="0.25">
      <c r="H93" s="34"/>
    </row>
    <row r="94" spans="8:8" x14ac:dyDescent="0.25">
      <c r="H94" s="34"/>
    </row>
    <row r="95" spans="8:8" x14ac:dyDescent="0.25">
      <c r="H95" s="34"/>
    </row>
    <row r="96" spans="8:8" x14ac:dyDescent="0.25">
      <c r="H96" s="34"/>
    </row>
    <row r="97" spans="8:8" x14ac:dyDescent="0.25">
      <c r="H97" s="34"/>
    </row>
    <row r="98" spans="8:8" x14ac:dyDescent="0.25">
      <c r="H98" s="34"/>
    </row>
    <row r="99" spans="8:8" x14ac:dyDescent="0.25">
      <c r="H99" s="34"/>
    </row>
    <row r="100" spans="8:8" x14ac:dyDescent="0.25">
      <c r="H100" s="34"/>
    </row>
    <row r="101" spans="8:8" x14ac:dyDescent="0.25">
      <c r="H101" s="34"/>
    </row>
    <row r="102" spans="8:8" x14ac:dyDescent="0.25">
      <c r="H102" s="34"/>
    </row>
    <row r="103" spans="8:8" x14ac:dyDescent="0.25">
      <c r="H103" s="34"/>
    </row>
    <row r="104" spans="8:8" x14ac:dyDescent="0.25">
      <c r="H104" s="34"/>
    </row>
    <row r="105" spans="8:8" x14ac:dyDescent="0.25">
      <c r="H105" s="34"/>
    </row>
    <row r="106" spans="8:8" x14ac:dyDescent="0.25">
      <c r="H106" s="34"/>
    </row>
    <row r="107" spans="8:8" x14ac:dyDescent="0.25">
      <c r="H107" s="34"/>
    </row>
    <row r="108" spans="8:8" x14ac:dyDescent="0.25">
      <c r="H108" s="34"/>
    </row>
    <row r="109" spans="8:8" x14ac:dyDescent="0.25">
      <c r="H109" s="34"/>
    </row>
    <row r="110" spans="8:8" x14ac:dyDescent="0.25">
      <c r="H110" s="34"/>
    </row>
    <row r="111" spans="8:8" x14ac:dyDescent="0.25">
      <c r="H111" s="34"/>
    </row>
    <row r="112" spans="8:8" x14ac:dyDescent="0.25">
      <c r="H112" s="34"/>
    </row>
    <row r="113" spans="8:8" x14ac:dyDescent="0.25">
      <c r="H113" s="34"/>
    </row>
    <row r="114" spans="8:8" x14ac:dyDescent="0.25">
      <c r="H114" s="34"/>
    </row>
    <row r="115" spans="8:8" x14ac:dyDescent="0.25">
      <c r="H115" s="34"/>
    </row>
    <row r="116" spans="8:8" x14ac:dyDescent="0.25">
      <c r="H116" s="34"/>
    </row>
    <row r="117" spans="8:8" x14ac:dyDescent="0.25">
      <c r="H117" s="34"/>
    </row>
    <row r="118" spans="8:8" x14ac:dyDescent="0.25">
      <c r="H118" s="34"/>
    </row>
    <row r="119" spans="8:8" x14ac:dyDescent="0.25">
      <c r="H119" s="34"/>
    </row>
    <row r="120" spans="8:8" x14ac:dyDescent="0.25">
      <c r="H120" s="34"/>
    </row>
    <row r="121" spans="8:8" x14ac:dyDescent="0.25">
      <c r="H121" s="34"/>
    </row>
    <row r="122" spans="8:8" x14ac:dyDescent="0.25">
      <c r="H122" s="34"/>
    </row>
  </sheetData>
  <sheetProtection sheet="1" objects="1" scenarios="1"/>
  <mergeCells count="22">
    <mergeCell ref="W27:X27"/>
    <mergeCell ref="Z41:AA41"/>
    <mergeCell ref="Z42:AA42"/>
    <mergeCell ref="Z43:AA43"/>
    <mergeCell ref="Z44:AA44"/>
    <mergeCell ref="Z40:AA40"/>
    <mergeCell ref="Z45:AA45"/>
    <mergeCell ref="Z46:AA46"/>
    <mergeCell ref="Z47:AA47"/>
    <mergeCell ref="Z27:AA27"/>
    <mergeCell ref="Z28:AA28"/>
    <mergeCell ref="Z29:AA29"/>
    <mergeCell ref="Z30:AA30"/>
    <mergeCell ref="Z31:AA31"/>
    <mergeCell ref="Z32:AA32"/>
    <mergeCell ref="Z33:AA33"/>
    <mergeCell ref="Z34:AA34"/>
    <mergeCell ref="Z35:AA35"/>
    <mergeCell ref="Z36:AA36"/>
    <mergeCell ref="Z37:AA37"/>
    <mergeCell ref="Z38:AA38"/>
    <mergeCell ref="Z39:AA3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51D4-037B-4147-9BC1-CFAC280DC653}">
  <dimension ref="A1:BI70"/>
  <sheetViews>
    <sheetView tabSelected="1" topLeftCell="B25" zoomScale="80" zoomScaleNormal="80" workbookViewId="0">
      <selection activeCell="C53" sqref="C53"/>
    </sheetView>
  </sheetViews>
  <sheetFormatPr defaultColWidth="9.140625" defaultRowHeight="15" x14ac:dyDescent="0.25"/>
  <cols>
    <col min="1" max="5" width="65.140625" style="34" customWidth="1"/>
    <col min="6" max="6" width="68.85546875" style="34" customWidth="1"/>
    <col min="7" max="7" width="86.7109375" style="34" customWidth="1"/>
    <col min="8" max="8" width="74.7109375" style="34" customWidth="1"/>
    <col min="9" max="9" width="10.140625" style="34" customWidth="1"/>
    <col min="10" max="10" width="7.5703125" style="34" customWidth="1"/>
    <col min="11" max="11" width="16.28515625" style="34" customWidth="1"/>
    <col min="12" max="12" width="7.42578125" style="34" customWidth="1"/>
    <col min="13" max="13" width="13.42578125" style="34" customWidth="1"/>
    <col min="14" max="14" width="22.5703125" style="34" customWidth="1"/>
    <col min="15" max="15" width="44.5703125" style="34" bestFit="1" customWidth="1"/>
    <col min="16" max="16" width="22.5703125" style="34" customWidth="1"/>
    <col min="17" max="17" width="9.140625" style="34" customWidth="1"/>
    <col min="18" max="18" width="13" style="34" customWidth="1"/>
    <col min="19" max="19" width="10.85546875" style="34" customWidth="1"/>
    <col min="20" max="20" width="20" style="34" customWidth="1"/>
    <col min="21" max="21" width="9" style="34" customWidth="1"/>
    <col min="22" max="22" width="38" style="34" bestFit="1" customWidth="1"/>
    <col min="23" max="23" width="10.85546875" style="34" customWidth="1"/>
    <col min="24" max="24" width="13.140625" style="34" customWidth="1"/>
    <col min="25" max="25" width="11.7109375" style="34" customWidth="1"/>
    <col min="26" max="26" width="10.7109375" style="34" customWidth="1"/>
    <col min="27" max="27" width="12.5703125" style="34" customWidth="1"/>
    <col min="28" max="28" width="16.85546875" style="34" customWidth="1"/>
    <col min="29" max="29" width="12.5703125" style="34" customWidth="1"/>
    <col min="30" max="30" width="21.5703125" style="34" customWidth="1"/>
    <col min="31" max="31" width="16.28515625" style="34" customWidth="1"/>
    <col min="32" max="32" width="16.7109375" style="34" customWidth="1"/>
    <col min="33" max="33" width="47.140625" style="34" customWidth="1"/>
    <col min="34" max="34" width="10.85546875" style="34" customWidth="1"/>
    <col min="35" max="35" width="6.85546875" style="34" customWidth="1"/>
    <col min="36" max="36" width="12.7109375" style="34" customWidth="1"/>
    <col min="37" max="37" width="13.28515625" style="34" customWidth="1"/>
    <col min="38" max="38" width="20.85546875" style="34" customWidth="1"/>
    <col min="39" max="39" width="12.5703125" style="34" customWidth="1"/>
    <col min="40" max="40" width="12.140625" style="34" bestFit="1" customWidth="1"/>
    <col min="41" max="41" width="11.85546875" style="34" bestFit="1" customWidth="1"/>
    <col min="42" max="42" width="13.7109375" style="34" bestFit="1" customWidth="1"/>
    <col min="43" max="43" width="28.42578125" style="34" bestFit="1" customWidth="1"/>
    <col min="44" max="44" width="12.5703125" style="34" bestFit="1" customWidth="1"/>
    <col min="45" max="45" width="13.140625" style="34" bestFit="1" customWidth="1"/>
    <col min="46" max="46" width="14.7109375" style="34" bestFit="1" customWidth="1"/>
    <col min="47" max="47" width="16.5703125" style="34" bestFit="1" customWidth="1"/>
    <col min="48" max="48" width="13.7109375" style="34" bestFit="1" customWidth="1"/>
    <col min="49" max="49" width="15.7109375" style="34" bestFit="1" customWidth="1"/>
    <col min="50" max="50" width="11.85546875" style="34" bestFit="1" customWidth="1"/>
    <col min="51" max="51" width="16.7109375" style="34" bestFit="1" customWidth="1"/>
    <col min="52" max="52" width="17.5703125" style="34" bestFit="1" customWidth="1"/>
    <col min="53" max="53" width="22.42578125" style="34" bestFit="1" customWidth="1"/>
    <col min="54" max="16384" width="9.140625" style="34"/>
  </cols>
  <sheetData>
    <row r="1" spans="1:61" ht="15.75" thickBot="1" x14ac:dyDescent="0.3">
      <c r="A1" s="15" t="s">
        <v>367</v>
      </c>
      <c r="B1" s="17" t="s">
        <v>0</v>
      </c>
      <c r="C1" s="16" t="s">
        <v>1</v>
      </c>
      <c r="D1" s="19" t="s">
        <v>318</v>
      </c>
      <c r="E1" s="25" t="s">
        <v>344</v>
      </c>
      <c r="F1" s="35" t="s">
        <v>366</v>
      </c>
      <c r="G1" s="41" t="s">
        <v>392</v>
      </c>
      <c r="H1" s="25" t="s">
        <v>429</v>
      </c>
      <c r="I1" s="34" t="s">
        <v>300</v>
      </c>
      <c r="K1" s="26" t="s">
        <v>471</v>
      </c>
      <c r="L1" s="26" t="s">
        <v>472</v>
      </c>
      <c r="M1" s="26" t="s">
        <v>5</v>
      </c>
      <c r="N1" s="37" t="s">
        <v>415</v>
      </c>
      <c r="O1" s="37" t="s">
        <v>5</v>
      </c>
      <c r="P1" s="31" t="s">
        <v>373</v>
      </c>
      <c r="Q1" s="30" t="s">
        <v>4</v>
      </c>
      <c r="R1" s="31" t="s">
        <v>5</v>
      </c>
      <c r="S1" s="25" t="s">
        <v>365</v>
      </c>
      <c r="T1" s="25" t="s">
        <v>5</v>
      </c>
      <c r="U1" s="19" t="s">
        <v>325</v>
      </c>
      <c r="V1" s="19" t="s">
        <v>5</v>
      </c>
      <c r="W1" s="1" t="s">
        <v>3</v>
      </c>
      <c r="X1" s="1" t="s">
        <v>4</v>
      </c>
      <c r="Y1" s="1" t="s">
        <v>5</v>
      </c>
      <c r="Z1" s="2" t="s">
        <v>6</v>
      </c>
      <c r="AA1" s="2" t="s">
        <v>7</v>
      </c>
      <c r="AB1" s="2" t="s">
        <v>8</v>
      </c>
      <c r="AC1" s="2" t="s">
        <v>9</v>
      </c>
      <c r="AD1" s="2" t="s">
        <v>5</v>
      </c>
      <c r="AE1" s="3" t="s">
        <v>10</v>
      </c>
      <c r="AF1" s="3" t="s">
        <v>11</v>
      </c>
      <c r="AG1" s="3" t="s">
        <v>12</v>
      </c>
      <c r="AH1" s="3" t="s">
        <v>13</v>
      </c>
      <c r="AI1" s="3" t="s">
        <v>14</v>
      </c>
      <c r="AJ1" s="3" t="s">
        <v>15</v>
      </c>
      <c r="AK1" s="3" t="s">
        <v>16</v>
      </c>
      <c r="AL1" s="3" t="s">
        <v>5</v>
      </c>
      <c r="AM1" s="34" t="s">
        <v>300</v>
      </c>
      <c r="AN1" s="4" t="s">
        <v>495</v>
      </c>
      <c r="AO1" s="4" t="s">
        <v>18</v>
      </c>
      <c r="AP1" s="4" t="s">
        <v>19</v>
      </c>
      <c r="AQ1" s="4" t="s">
        <v>20</v>
      </c>
      <c r="AR1" s="4" t="s">
        <v>21</v>
      </c>
      <c r="AS1" s="4" t="s">
        <v>22</v>
      </c>
      <c r="AT1" s="4" t="s">
        <v>23</v>
      </c>
      <c r="AU1" s="4" t="s">
        <v>24</v>
      </c>
      <c r="AV1" s="4" t="s">
        <v>25</v>
      </c>
      <c r="AW1" s="4" t="s">
        <v>26</v>
      </c>
      <c r="AX1" s="4" t="s">
        <v>27</v>
      </c>
      <c r="AY1" s="4" t="s">
        <v>28</v>
      </c>
      <c r="AZ1" s="4" t="s">
        <v>29</v>
      </c>
      <c r="BA1" s="4" t="s">
        <v>30</v>
      </c>
      <c r="BB1" s="4" t="s">
        <v>31</v>
      </c>
    </row>
    <row r="2" spans="1:61" ht="15.75" thickBot="1" x14ac:dyDescent="0.3">
      <c r="A2" s="34" t="s">
        <v>32</v>
      </c>
      <c r="B2" s="34" t="s">
        <v>32</v>
      </c>
      <c r="C2" s="34" t="s">
        <v>32</v>
      </c>
      <c r="D2" s="34" t="s">
        <v>32</v>
      </c>
      <c r="E2" s="34" t="s">
        <v>32</v>
      </c>
      <c r="F2" s="34" t="s">
        <v>32</v>
      </c>
      <c r="G2" s="34" t="s">
        <v>32</v>
      </c>
      <c r="H2" s="34" t="s">
        <v>32</v>
      </c>
      <c r="K2" s="26" t="s">
        <v>460</v>
      </c>
      <c r="L2" s="26">
        <v>102</v>
      </c>
      <c r="M2" s="26">
        <v>123</v>
      </c>
      <c r="N2" s="39">
        <v>1311</v>
      </c>
      <c r="O2" s="37"/>
      <c r="P2" s="32">
        <v>201</v>
      </c>
      <c r="Q2" s="31" t="s">
        <v>383</v>
      </c>
      <c r="R2" s="31"/>
      <c r="S2" s="26" t="s">
        <v>356</v>
      </c>
      <c r="T2" s="27"/>
      <c r="U2" s="20" t="s">
        <v>335</v>
      </c>
      <c r="V2" s="21"/>
      <c r="W2" s="5">
        <v>501</v>
      </c>
      <c r="X2" s="5" t="s">
        <v>169</v>
      </c>
      <c r="Y2" s="5"/>
      <c r="Z2" s="9">
        <v>602</v>
      </c>
      <c r="AA2" s="9" t="s">
        <v>34</v>
      </c>
      <c r="AB2" s="9">
        <v>199999</v>
      </c>
      <c r="AC2" s="9">
        <v>3773776</v>
      </c>
      <c r="AD2" s="2"/>
      <c r="AE2" s="10">
        <v>1218</v>
      </c>
      <c r="AF2" s="10">
        <v>3773776</v>
      </c>
      <c r="AG2" s="11" t="s">
        <v>170</v>
      </c>
      <c r="AH2" s="10" t="s">
        <v>106</v>
      </c>
      <c r="AI2" s="10" t="s">
        <v>107</v>
      </c>
      <c r="AJ2" s="10" t="s">
        <v>108</v>
      </c>
      <c r="AK2" s="10">
        <v>7</v>
      </c>
      <c r="AL2" s="10"/>
      <c r="AM2" s="34" t="s">
        <v>300</v>
      </c>
      <c r="AN2" s="12" t="s">
        <v>171</v>
      </c>
      <c r="AO2" s="12" t="s">
        <v>301</v>
      </c>
      <c r="AP2" s="12" t="s">
        <v>172</v>
      </c>
      <c r="AQ2" s="12" t="s">
        <v>173</v>
      </c>
      <c r="AR2" s="12" t="s">
        <v>174</v>
      </c>
      <c r="AS2" s="12" t="s">
        <v>175</v>
      </c>
      <c r="AT2" s="12" t="s">
        <v>307</v>
      </c>
      <c r="AU2" s="12" t="s">
        <v>176</v>
      </c>
      <c r="AV2" s="12">
        <v>61</v>
      </c>
      <c r="AW2" s="12" t="s">
        <v>43</v>
      </c>
      <c r="AX2" s="12" t="s">
        <v>44</v>
      </c>
      <c r="AY2" s="12" t="s">
        <v>45</v>
      </c>
      <c r="AZ2" s="12" t="s">
        <v>177</v>
      </c>
      <c r="BA2" s="12" t="s">
        <v>178</v>
      </c>
      <c r="BB2" s="12" t="s">
        <v>179</v>
      </c>
      <c r="BC2" s="6"/>
      <c r="BD2" s="7"/>
      <c r="BE2" s="7"/>
      <c r="BF2" s="7"/>
      <c r="BG2" s="7"/>
      <c r="BH2" s="8"/>
      <c r="BI2" s="7"/>
    </row>
    <row r="3" spans="1:61" ht="15.75" thickBot="1" x14ac:dyDescent="0.3">
      <c r="A3" s="34" t="s">
        <v>49</v>
      </c>
      <c r="B3" s="34" t="s">
        <v>49</v>
      </c>
      <c r="C3" s="34" t="s">
        <v>49</v>
      </c>
      <c r="D3" s="34" t="s">
        <v>49</v>
      </c>
      <c r="E3" s="34" t="s">
        <v>49</v>
      </c>
      <c r="F3" s="34" t="s">
        <v>49</v>
      </c>
      <c r="G3" s="34" t="s">
        <v>49</v>
      </c>
      <c r="H3" s="34" t="s">
        <v>49</v>
      </c>
      <c r="J3" s="22" t="s">
        <v>316</v>
      </c>
      <c r="AM3" s="34" t="s">
        <v>300</v>
      </c>
      <c r="AT3" s="7"/>
    </row>
    <row r="4" spans="1:61" ht="15.75" thickBot="1" x14ac:dyDescent="0.3">
      <c r="A4" s="34" t="s">
        <v>50</v>
      </c>
      <c r="B4" s="34" t="s">
        <v>50</v>
      </c>
      <c r="C4" s="34" t="s">
        <v>50</v>
      </c>
      <c r="D4" s="34" t="s">
        <v>50</v>
      </c>
      <c r="E4" s="34" t="s">
        <v>50</v>
      </c>
      <c r="F4" s="34" t="s">
        <v>50</v>
      </c>
      <c r="G4" s="34" t="s">
        <v>50</v>
      </c>
      <c r="H4" s="34" t="s">
        <v>50</v>
      </c>
      <c r="I4" s="12" t="s">
        <v>56</v>
      </c>
      <c r="J4" s="34" t="s">
        <v>304</v>
      </c>
      <c r="K4" s="26" t="s">
        <v>451</v>
      </c>
      <c r="L4" s="26">
        <v>101</v>
      </c>
      <c r="M4" s="26">
        <v>29</v>
      </c>
      <c r="N4" s="39">
        <v>1301</v>
      </c>
      <c r="O4" s="37"/>
      <c r="P4" s="32">
        <v>201</v>
      </c>
      <c r="Q4" s="31" t="s">
        <v>375</v>
      </c>
      <c r="R4" s="31"/>
      <c r="S4" s="26" t="s">
        <v>347</v>
      </c>
      <c r="T4" s="36"/>
      <c r="U4" s="20" t="s">
        <v>326</v>
      </c>
      <c r="V4" s="21"/>
      <c r="W4" s="5">
        <v>501</v>
      </c>
      <c r="X4" s="5" t="s">
        <v>51</v>
      </c>
      <c r="Y4" s="5">
        <v>81</v>
      </c>
      <c r="Z4" s="9">
        <v>601</v>
      </c>
      <c r="AA4" s="9" t="s">
        <v>182</v>
      </c>
      <c r="AB4" s="9">
        <v>199990</v>
      </c>
      <c r="AC4" s="9">
        <v>3773767</v>
      </c>
      <c r="AD4" s="9"/>
      <c r="AE4" s="10">
        <v>1221</v>
      </c>
      <c r="AF4" s="10">
        <v>3773767</v>
      </c>
      <c r="AG4" s="10" t="s">
        <v>52</v>
      </c>
      <c r="AH4" s="10" t="s">
        <v>53</v>
      </c>
      <c r="AI4" s="10" t="s">
        <v>54</v>
      </c>
      <c r="AJ4" s="10" t="s">
        <v>55</v>
      </c>
      <c r="AK4" s="10">
        <v>3</v>
      </c>
      <c r="AL4" s="10"/>
      <c r="AM4" s="34" t="s">
        <v>300</v>
      </c>
      <c r="AN4" s="12" t="s">
        <v>56</v>
      </c>
      <c r="AO4" s="12" t="str">
        <f t="shared" ref="AO4:AO21" si="0">TRIM(LEFT(AR4,3))</f>
        <v>MRS</v>
      </c>
      <c r="AP4" s="12" t="s">
        <v>57</v>
      </c>
      <c r="AQ4" s="12" t="s">
        <v>58</v>
      </c>
      <c r="AR4" s="12" t="s">
        <v>59</v>
      </c>
      <c r="AS4" s="12" t="s">
        <v>60</v>
      </c>
      <c r="AT4" s="12" t="str">
        <f t="shared" ref="AT4:AT21" si="1">RIGHT(AS4,4)&amp;"-"&amp;MID(AS4,4,2)&amp;"-"&amp;LEFT(AS4,2)</f>
        <v>1988-12-18</v>
      </c>
      <c r="AU4" s="12" t="s">
        <v>61</v>
      </c>
      <c r="AV4" s="12">
        <v>61</v>
      </c>
      <c r="AW4" s="12" t="s">
        <v>43</v>
      </c>
      <c r="AX4" s="12" t="s">
        <v>44</v>
      </c>
      <c r="AY4" s="12" t="s">
        <v>45</v>
      </c>
      <c r="AZ4" s="12" t="s">
        <v>62</v>
      </c>
      <c r="BA4" s="12" t="s">
        <v>63</v>
      </c>
      <c r="BB4" s="12" t="s">
        <v>64</v>
      </c>
      <c r="BC4" s="6"/>
      <c r="BD4" s="7"/>
      <c r="BE4" s="7"/>
      <c r="BF4" s="7"/>
      <c r="BG4" s="7"/>
      <c r="BH4" s="8"/>
      <c r="BI4" s="7"/>
    </row>
    <row r="5" spans="1:61" ht="30.75" thickBot="1" x14ac:dyDescent="0.3">
      <c r="A5" s="34" t="s">
        <v>65</v>
      </c>
      <c r="B5" s="34" t="s">
        <v>65</v>
      </c>
      <c r="C5" s="34" t="s">
        <v>65</v>
      </c>
      <c r="D5" s="34" t="s">
        <v>65</v>
      </c>
      <c r="E5" s="34" t="s">
        <v>65</v>
      </c>
      <c r="F5" s="34" t="s">
        <v>65</v>
      </c>
      <c r="G5" s="34" t="s">
        <v>65</v>
      </c>
      <c r="H5" s="34" t="s">
        <v>65</v>
      </c>
      <c r="I5" s="12" t="s">
        <v>68</v>
      </c>
      <c r="J5" s="34" t="s">
        <v>304</v>
      </c>
      <c r="K5" s="26" t="s">
        <v>452</v>
      </c>
      <c r="L5" s="26">
        <v>101</v>
      </c>
      <c r="M5" s="26">
        <v>43</v>
      </c>
      <c r="N5" s="39">
        <v>1302</v>
      </c>
      <c r="O5" s="37"/>
      <c r="P5" s="32">
        <v>202</v>
      </c>
      <c r="Q5" s="31" t="s">
        <v>376</v>
      </c>
      <c r="R5" s="31">
        <v>82</v>
      </c>
      <c r="S5" s="26" t="s">
        <v>348</v>
      </c>
      <c r="T5" s="27"/>
      <c r="U5" s="20" t="s">
        <v>327</v>
      </c>
      <c r="V5" s="40"/>
      <c r="W5" s="5">
        <v>502</v>
      </c>
      <c r="X5" s="5" t="s">
        <v>66</v>
      </c>
      <c r="Y5" s="5"/>
      <c r="Z5" s="9">
        <v>602</v>
      </c>
      <c r="AA5" s="9" t="s">
        <v>34</v>
      </c>
      <c r="AB5" s="9">
        <v>199991</v>
      </c>
      <c r="AC5" s="9">
        <v>3773768</v>
      </c>
      <c r="AD5" s="2"/>
      <c r="AE5" s="10">
        <v>1216</v>
      </c>
      <c r="AF5" s="10">
        <v>3773768</v>
      </c>
      <c r="AG5" s="11" t="s">
        <v>67</v>
      </c>
      <c r="AH5" s="10" t="s">
        <v>53</v>
      </c>
      <c r="AI5" s="10" t="s">
        <v>54</v>
      </c>
      <c r="AJ5" s="10" t="s">
        <v>55</v>
      </c>
      <c r="AK5" s="10">
        <v>3</v>
      </c>
      <c r="AL5" s="10"/>
      <c r="AM5" s="34" t="s">
        <v>300</v>
      </c>
      <c r="AN5" s="12" t="s">
        <v>68</v>
      </c>
      <c r="AO5" s="12" t="str">
        <f t="shared" si="0"/>
        <v>MR</v>
      </c>
      <c r="AP5" s="12" t="s">
        <v>69</v>
      </c>
      <c r="AQ5" s="12" t="s">
        <v>70</v>
      </c>
      <c r="AR5" s="12" t="s">
        <v>71</v>
      </c>
      <c r="AS5" s="12" t="s">
        <v>72</v>
      </c>
      <c r="AT5" s="12" t="str">
        <f t="shared" si="1"/>
        <v>1984-01-20</v>
      </c>
      <c r="AU5" s="12" t="s">
        <v>73</v>
      </c>
      <c r="AV5" s="12">
        <v>63</v>
      </c>
      <c r="AW5" s="12" t="s">
        <v>43</v>
      </c>
      <c r="AX5" s="12" t="s">
        <v>44</v>
      </c>
      <c r="AY5" s="12" t="s">
        <v>45</v>
      </c>
      <c r="AZ5" s="12" t="s">
        <v>74</v>
      </c>
      <c r="BA5" s="12" t="s">
        <v>75</v>
      </c>
      <c r="BB5" s="12" t="s">
        <v>76</v>
      </c>
      <c r="BC5" s="6"/>
      <c r="BD5" s="7"/>
      <c r="BE5" s="7"/>
      <c r="BF5" s="7"/>
      <c r="BG5" s="7"/>
      <c r="BH5" s="8"/>
      <c r="BI5" s="7"/>
    </row>
    <row r="6" spans="1:61" ht="30.75" thickBot="1" x14ac:dyDescent="0.3">
      <c r="A6" s="34" t="s">
        <v>77</v>
      </c>
      <c r="B6" s="34" t="s">
        <v>77</v>
      </c>
      <c r="C6" s="34" t="s">
        <v>77</v>
      </c>
      <c r="D6" s="34" t="s">
        <v>77</v>
      </c>
      <c r="E6" s="34" t="s">
        <v>77</v>
      </c>
      <c r="F6" s="34" t="s">
        <v>77</v>
      </c>
      <c r="G6" s="34" t="s">
        <v>77</v>
      </c>
      <c r="H6" s="34" t="s">
        <v>77</v>
      </c>
      <c r="I6" s="12" t="s">
        <v>81</v>
      </c>
      <c r="J6" s="34" t="s">
        <v>304</v>
      </c>
      <c r="K6" s="26" t="s">
        <v>453</v>
      </c>
      <c r="L6" s="26">
        <v>101</v>
      </c>
      <c r="M6" s="26"/>
      <c r="N6" s="39">
        <v>1303</v>
      </c>
      <c r="O6" s="37"/>
      <c r="P6" s="32">
        <v>203</v>
      </c>
      <c r="Q6" s="31" t="s">
        <v>377</v>
      </c>
      <c r="R6" s="31"/>
      <c r="S6" s="26" t="s">
        <v>349</v>
      </c>
      <c r="T6" s="27"/>
      <c r="U6" s="20" t="s">
        <v>328</v>
      </c>
      <c r="V6" s="40"/>
      <c r="W6" s="5">
        <v>504</v>
      </c>
      <c r="X6" s="5" t="s">
        <v>78</v>
      </c>
      <c r="Y6" s="5"/>
      <c r="Z6" s="9">
        <v>604</v>
      </c>
      <c r="AA6" s="9" t="s">
        <v>182</v>
      </c>
      <c r="AB6" s="9">
        <v>199992</v>
      </c>
      <c r="AC6" s="9">
        <v>3773769</v>
      </c>
      <c r="AD6" s="2"/>
      <c r="AE6" s="10">
        <v>1203</v>
      </c>
      <c r="AF6" s="10">
        <v>3773769</v>
      </c>
      <c r="AG6" s="11" t="s">
        <v>67</v>
      </c>
      <c r="AH6" s="10" t="s">
        <v>79</v>
      </c>
      <c r="AI6" s="10" t="s">
        <v>79</v>
      </c>
      <c r="AJ6" s="10" t="s">
        <v>80</v>
      </c>
      <c r="AK6" s="10">
        <v>9</v>
      </c>
      <c r="AL6" s="10"/>
      <c r="AM6" s="34" t="s">
        <v>300</v>
      </c>
      <c r="AN6" s="12" t="s">
        <v>81</v>
      </c>
      <c r="AO6" s="12" t="str">
        <f t="shared" si="0"/>
        <v>MR</v>
      </c>
      <c r="AP6" s="12" t="s">
        <v>82</v>
      </c>
      <c r="AQ6" s="12" t="s">
        <v>83</v>
      </c>
      <c r="AR6" s="12" t="s">
        <v>84</v>
      </c>
      <c r="AS6" s="12" t="s">
        <v>85</v>
      </c>
      <c r="AT6" s="12" t="str">
        <f t="shared" si="1"/>
        <v>1990-11-10</v>
      </c>
      <c r="AU6" s="12" t="s">
        <v>86</v>
      </c>
      <c r="AV6" s="12">
        <v>65</v>
      </c>
      <c r="AW6" s="12" t="s">
        <v>43</v>
      </c>
      <c r="AX6" s="12" t="s">
        <v>44</v>
      </c>
      <c r="AY6" s="12" t="s">
        <v>45</v>
      </c>
      <c r="AZ6" s="12" t="s">
        <v>87</v>
      </c>
      <c r="BA6" s="12" t="s">
        <v>88</v>
      </c>
      <c r="BB6" s="12" t="s">
        <v>89</v>
      </c>
      <c r="BC6" s="6"/>
      <c r="BD6" s="7"/>
      <c r="BE6" s="7"/>
      <c r="BF6" s="7"/>
      <c r="BG6" s="7"/>
      <c r="BH6" s="8"/>
      <c r="BI6" s="7"/>
    </row>
    <row r="7" spans="1:61" ht="15.75" thickBot="1" x14ac:dyDescent="0.3">
      <c r="A7" s="34" t="s">
        <v>90</v>
      </c>
      <c r="B7" s="34" t="s">
        <v>90</v>
      </c>
      <c r="C7" s="34" t="s">
        <v>90</v>
      </c>
      <c r="D7" s="34" t="s">
        <v>90</v>
      </c>
      <c r="E7" s="34" t="s">
        <v>90</v>
      </c>
      <c r="F7" s="34" t="s">
        <v>90</v>
      </c>
      <c r="G7" s="34" t="s">
        <v>90</v>
      </c>
      <c r="H7" s="34" t="s">
        <v>90</v>
      </c>
      <c r="I7" s="12" t="s">
        <v>94</v>
      </c>
      <c r="J7" s="34" t="s">
        <v>304</v>
      </c>
      <c r="K7" s="26" t="s">
        <v>454</v>
      </c>
      <c r="L7" s="26">
        <v>101</v>
      </c>
      <c r="M7" s="26"/>
      <c r="N7" s="39">
        <v>1304</v>
      </c>
      <c r="O7" s="37"/>
      <c r="P7" s="32">
        <v>204</v>
      </c>
      <c r="Q7" s="31" t="s">
        <v>378</v>
      </c>
      <c r="R7" s="31"/>
      <c r="S7" s="26" t="s">
        <v>350</v>
      </c>
      <c r="T7" s="27"/>
      <c r="U7" s="20" t="s">
        <v>329</v>
      </c>
      <c r="V7" s="21"/>
      <c r="W7" s="5">
        <v>503</v>
      </c>
      <c r="X7" s="5" t="s">
        <v>91</v>
      </c>
      <c r="Y7" s="5"/>
      <c r="Z7" s="9">
        <v>605</v>
      </c>
      <c r="AA7" s="9" t="s">
        <v>34</v>
      </c>
      <c r="AB7" s="9">
        <v>199993</v>
      </c>
      <c r="AC7" s="9">
        <v>3773770</v>
      </c>
      <c r="AD7" s="2"/>
      <c r="AE7" s="10">
        <v>1204</v>
      </c>
      <c r="AF7" s="10">
        <v>3773770</v>
      </c>
      <c r="AG7" s="10" t="s">
        <v>92</v>
      </c>
      <c r="AH7" s="10" t="s">
        <v>54</v>
      </c>
      <c r="AI7" s="10" t="s">
        <v>54</v>
      </c>
      <c r="AJ7" s="10" t="s">
        <v>93</v>
      </c>
      <c r="AK7" s="10">
        <v>3</v>
      </c>
      <c r="AL7" s="10"/>
      <c r="AM7" s="34" t="s">
        <v>300</v>
      </c>
      <c r="AN7" s="12" t="s">
        <v>94</v>
      </c>
      <c r="AO7" s="12" t="str">
        <f t="shared" si="0"/>
        <v>MRS</v>
      </c>
      <c r="AP7" s="12" t="s">
        <v>95</v>
      </c>
      <c r="AQ7" s="12" t="s">
        <v>96</v>
      </c>
      <c r="AR7" s="12" t="s">
        <v>97</v>
      </c>
      <c r="AS7" s="12" t="s">
        <v>98</v>
      </c>
      <c r="AT7" s="12" t="str">
        <f t="shared" si="1"/>
        <v>1975-10-18</v>
      </c>
      <c r="AU7" s="12" t="s">
        <v>99</v>
      </c>
      <c r="AV7" s="12">
        <v>61</v>
      </c>
      <c r="AW7" s="12" t="s">
        <v>43</v>
      </c>
      <c r="AX7" s="12" t="s">
        <v>44</v>
      </c>
      <c r="AY7" s="12" t="s">
        <v>45</v>
      </c>
      <c r="AZ7" s="12" t="s">
        <v>100</v>
      </c>
      <c r="BA7" s="12" t="s">
        <v>101</v>
      </c>
      <c r="BB7" s="12" t="s">
        <v>102</v>
      </c>
      <c r="BC7" s="6"/>
      <c r="BD7" s="7"/>
      <c r="BE7" s="7"/>
      <c r="BF7" s="7"/>
      <c r="BG7" s="7"/>
      <c r="BH7" s="8"/>
      <c r="BI7" s="7"/>
    </row>
    <row r="8" spans="1:61" ht="15.75" thickBot="1" x14ac:dyDescent="0.3">
      <c r="A8" s="34" t="s">
        <v>103</v>
      </c>
      <c r="B8" s="34" t="s">
        <v>103</v>
      </c>
      <c r="C8" s="34" t="s">
        <v>103</v>
      </c>
      <c r="D8" s="34" t="s">
        <v>103</v>
      </c>
      <c r="E8" s="34" t="s">
        <v>103</v>
      </c>
      <c r="F8" s="34" t="s">
        <v>103</v>
      </c>
      <c r="G8" s="34" t="s">
        <v>103</v>
      </c>
      <c r="H8" s="34" t="s">
        <v>103</v>
      </c>
      <c r="I8" s="12" t="s">
        <v>109</v>
      </c>
      <c r="J8" s="34" t="s">
        <v>304</v>
      </c>
      <c r="K8" s="26" t="s">
        <v>455</v>
      </c>
      <c r="L8" s="26">
        <v>101</v>
      </c>
      <c r="M8" s="26"/>
      <c r="N8" s="39">
        <v>1305</v>
      </c>
      <c r="O8" s="37"/>
      <c r="P8" s="32">
        <v>205</v>
      </c>
      <c r="Q8" s="31" t="s">
        <v>379</v>
      </c>
      <c r="R8" s="31"/>
      <c r="S8" s="26" t="s">
        <v>351</v>
      </c>
      <c r="T8" s="27"/>
      <c r="U8" s="20" t="s">
        <v>330</v>
      </c>
      <c r="V8" s="21"/>
      <c r="W8" s="5">
        <v>508</v>
      </c>
      <c r="X8" s="5" t="s">
        <v>104</v>
      </c>
      <c r="Y8" s="5"/>
      <c r="Z8" s="9">
        <v>606</v>
      </c>
      <c r="AA8" s="9" t="s">
        <v>34</v>
      </c>
      <c r="AB8" s="9">
        <v>199994</v>
      </c>
      <c r="AC8" s="9">
        <v>3773771</v>
      </c>
      <c r="AD8" s="2"/>
      <c r="AE8" s="10">
        <v>1208</v>
      </c>
      <c r="AF8" s="10">
        <v>3773771</v>
      </c>
      <c r="AG8" s="10" t="s">
        <v>105</v>
      </c>
      <c r="AH8" s="10" t="s">
        <v>106</v>
      </c>
      <c r="AI8" s="10" t="s">
        <v>107</v>
      </c>
      <c r="AJ8" s="10" t="s">
        <v>108</v>
      </c>
      <c r="AK8" s="10">
        <v>7</v>
      </c>
      <c r="AL8" s="10"/>
      <c r="AM8" s="34" t="s">
        <v>300</v>
      </c>
      <c r="AN8" s="12" t="s">
        <v>109</v>
      </c>
      <c r="AO8" s="12" t="str">
        <f t="shared" si="0"/>
        <v>MRS</v>
      </c>
      <c r="AP8" s="12" t="s">
        <v>110</v>
      </c>
      <c r="AQ8" s="12" t="s">
        <v>111</v>
      </c>
      <c r="AR8" s="12" t="s">
        <v>112</v>
      </c>
      <c r="AS8" s="12" t="s">
        <v>113</v>
      </c>
      <c r="AT8" s="12" t="str">
        <f t="shared" si="1"/>
        <v>1966-04-08</v>
      </c>
      <c r="AU8" s="12" t="s">
        <v>114</v>
      </c>
      <c r="AV8" s="12">
        <v>63</v>
      </c>
      <c r="AW8" s="12" t="s">
        <v>43</v>
      </c>
      <c r="AX8" s="12" t="s">
        <v>44</v>
      </c>
      <c r="AY8" s="12" t="s">
        <v>45</v>
      </c>
      <c r="AZ8" s="12" t="s">
        <v>115</v>
      </c>
      <c r="BA8" s="12" t="s">
        <v>116</v>
      </c>
      <c r="BB8" s="12" t="s">
        <v>117</v>
      </c>
      <c r="BC8" s="6"/>
      <c r="BD8" s="7"/>
      <c r="BE8" s="7"/>
      <c r="BF8" s="7"/>
      <c r="BG8" s="7"/>
      <c r="BH8" s="8"/>
      <c r="BI8" s="7"/>
    </row>
    <row r="9" spans="1:61" ht="15.75" thickBot="1" x14ac:dyDescent="0.3">
      <c r="A9" s="34" t="s">
        <v>118</v>
      </c>
      <c r="B9" s="34" t="s">
        <v>118</v>
      </c>
      <c r="C9" s="34" t="s">
        <v>118</v>
      </c>
      <c r="D9" s="34" t="s">
        <v>118</v>
      </c>
      <c r="E9" s="34" t="s">
        <v>118</v>
      </c>
      <c r="F9" s="34" t="s">
        <v>118</v>
      </c>
      <c r="G9" s="34" t="s">
        <v>118</v>
      </c>
      <c r="H9" s="34" t="s">
        <v>118</v>
      </c>
      <c r="I9" s="12" t="s">
        <v>122</v>
      </c>
      <c r="J9" s="34" t="s">
        <v>304</v>
      </c>
      <c r="K9" s="26" t="s">
        <v>456</v>
      </c>
      <c r="L9" s="26">
        <v>102</v>
      </c>
      <c r="M9" s="26"/>
      <c r="N9" s="39">
        <v>1306</v>
      </c>
      <c r="O9" s="37"/>
      <c r="P9" s="32">
        <v>206</v>
      </c>
      <c r="Q9" s="31" t="s">
        <v>380</v>
      </c>
      <c r="R9" s="31"/>
      <c r="S9" s="26" t="s">
        <v>352</v>
      </c>
      <c r="T9" s="27"/>
      <c r="U9" s="20" t="s">
        <v>331</v>
      </c>
      <c r="V9" s="21"/>
      <c r="W9" s="5">
        <v>505</v>
      </c>
      <c r="X9" s="5" t="s">
        <v>119</v>
      </c>
      <c r="Y9" s="5"/>
      <c r="Z9" s="9">
        <v>607</v>
      </c>
      <c r="AA9" s="9" t="s">
        <v>34</v>
      </c>
      <c r="AB9" s="9">
        <v>199995</v>
      </c>
      <c r="AC9" s="9">
        <v>3773772</v>
      </c>
      <c r="AD9" s="2"/>
      <c r="AE9" s="10">
        <v>1209</v>
      </c>
      <c r="AF9" s="10">
        <v>3773772</v>
      </c>
      <c r="AG9" s="10" t="s">
        <v>120</v>
      </c>
      <c r="AH9" s="10" t="s">
        <v>54</v>
      </c>
      <c r="AI9" s="10" t="s">
        <v>54</v>
      </c>
      <c r="AJ9" s="10" t="s">
        <v>121</v>
      </c>
      <c r="AK9" s="10">
        <v>4</v>
      </c>
      <c r="AL9" s="10"/>
      <c r="AM9" s="34" t="s">
        <v>300</v>
      </c>
      <c r="AN9" s="12" t="s">
        <v>122</v>
      </c>
      <c r="AO9" s="12" t="str">
        <f t="shared" si="0"/>
        <v>MR</v>
      </c>
      <c r="AP9" s="12" t="s">
        <v>123</v>
      </c>
      <c r="AQ9" s="12" t="s">
        <v>124</v>
      </c>
      <c r="AR9" s="12" t="s">
        <v>125</v>
      </c>
      <c r="AS9" s="12" t="s">
        <v>126</v>
      </c>
      <c r="AT9" s="12" t="str">
        <f t="shared" si="1"/>
        <v>1974-05-25</v>
      </c>
      <c r="AU9" s="12" t="s">
        <v>127</v>
      </c>
      <c r="AV9" s="12">
        <v>65</v>
      </c>
      <c r="AW9" s="12" t="s">
        <v>43</v>
      </c>
      <c r="AX9" s="12" t="s">
        <v>44</v>
      </c>
      <c r="AY9" s="12" t="s">
        <v>45</v>
      </c>
      <c r="AZ9" s="12" t="s">
        <v>128</v>
      </c>
      <c r="BA9" s="12" t="s">
        <v>129</v>
      </c>
      <c r="BB9" s="12" t="s">
        <v>130</v>
      </c>
      <c r="BC9" s="6"/>
      <c r="BD9" s="7"/>
      <c r="BE9" s="7"/>
      <c r="BF9" s="7"/>
      <c r="BG9" s="7"/>
      <c r="BH9" s="8"/>
      <c r="BI9" s="7"/>
    </row>
    <row r="10" spans="1:61" ht="15.75" thickBot="1" x14ac:dyDescent="0.3">
      <c r="A10" s="34" t="s">
        <v>131</v>
      </c>
      <c r="B10" s="34" t="s">
        <v>131</v>
      </c>
      <c r="C10" s="34" t="s">
        <v>131</v>
      </c>
      <c r="D10" s="34" t="s">
        <v>131</v>
      </c>
      <c r="E10" s="34" t="s">
        <v>131</v>
      </c>
      <c r="F10" s="34" t="s">
        <v>131</v>
      </c>
      <c r="G10" s="34" t="s">
        <v>131</v>
      </c>
      <c r="H10" s="34" t="s">
        <v>131</v>
      </c>
      <c r="I10" s="12" t="s">
        <v>134</v>
      </c>
      <c r="J10" s="34" t="s">
        <v>304</v>
      </c>
      <c r="K10" s="26" t="s">
        <v>457</v>
      </c>
      <c r="L10" s="26">
        <v>102</v>
      </c>
      <c r="M10" s="43">
        <v>120</v>
      </c>
      <c r="N10" s="39">
        <v>1307</v>
      </c>
      <c r="O10" s="37"/>
      <c r="P10" s="32">
        <v>207</v>
      </c>
      <c r="Q10" s="31" t="s">
        <v>381</v>
      </c>
      <c r="R10" s="31"/>
      <c r="S10" s="26" t="s">
        <v>353</v>
      </c>
      <c r="T10" s="27"/>
      <c r="U10" s="20" t="s">
        <v>332</v>
      </c>
      <c r="V10" s="21"/>
      <c r="W10" s="5">
        <v>506</v>
      </c>
      <c r="X10" s="5" t="s">
        <v>132</v>
      </c>
      <c r="Y10" s="5"/>
      <c r="Z10" s="9">
        <v>609</v>
      </c>
      <c r="AA10" s="9" t="s">
        <v>34</v>
      </c>
      <c r="AB10" s="9">
        <v>199996</v>
      </c>
      <c r="AC10" s="9">
        <v>3773773</v>
      </c>
      <c r="AD10" s="2"/>
      <c r="AE10" s="10">
        <v>1213</v>
      </c>
      <c r="AF10" s="10">
        <v>3773773</v>
      </c>
      <c r="AG10" s="10" t="s">
        <v>133</v>
      </c>
      <c r="AH10" s="10" t="s">
        <v>106</v>
      </c>
      <c r="AI10" s="10" t="s">
        <v>107</v>
      </c>
      <c r="AJ10" s="10" t="s">
        <v>108</v>
      </c>
      <c r="AK10" s="10">
        <v>7</v>
      </c>
      <c r="AL10" s="10"/>
      <c r="AM10" s="34" t="s">
        <v>300</v>
      </c>
      <c r="AN10" s="12" t="s">
        <v>134</v>
      </c>
      <c r="AO10" s="12" t="str">
        <f t="shared" si="0"/>
        <v>MR</v>
      </c>
      <c r="AP10" s="12" t="s">
        <v>135</v>
      </c>
      <c r="AQ10" s="12" t="s">
        <v>136</v>
      </c>
      <c r="AR10" s="12" t="s">
        <v>137</v>
      </c>
      <c r="AS10" s="12" t="s">
        <v>138</v>
      </c>
      <c r="AT10" s="12" t="str">
        <f t="shared" si="1"/>
        <v>1964-12-03</v>
      </c>
      <c r="AU10" s="12" t="s">
        <v>139</v>
      </c>
      <c r="AV10" s="12">
        <v>61</v>
      </c>
      <c r="AW10" s="12" t="s">
        <v>43</v>
      </c>
      <c r="AX10" s="12" t="s">
        <v>44</v>
      </c>
      <c r="AY10" s="12" t="s">
        <v>45</v>
      </c>
      <c r="AZ10" s="12" t="s">
        <v>140</v>
      </c>
      <c r="BA10" s="12" t="s">
        <v>141</v>
      </c>
      <c r="BB10" s="12" t="s">
        <v>142</v>
      </c>
      <c r="BC10" s="6"/>
      <c r="BD10" s="7"/>
      <c r="BE10" s="7"/>
      <c r="BF10" s="7"/>
      <c r="BG10" s="7"/>
      <c r="BH10" s="8"/>
      <c r="BI10" s="7"/>
    </row>
    <row r="11" spans="1:61" x14ac:dyDescent="0.25">
      <c r="A11" s="34" t="s">
        <v>143</v>
      </c>
      <c r="B11" s="34" t="s">
        <v>143</v>
      </c>
      <c r="C11" s="34" t="s">
        <v>143</v>
      </c>
      <c r="D11" s="34" t="s">
        <v>143</v>
      </c>
      <c r="E11" s="34" t="s">
        <v>143</v>
      </c>
      <c r="F11" s="34" t="s">
        <v>143</v>
      </c>
      <c r="G11" s="34" t="s">
        <v>143</v>
      </c>
      <c r="H11" s="34" t="s">
        <v>143</v>
      </c>
      <c r="I11" s="12" t="s">
        <v>146</v>
      </c>
      <c r="J11" s="34" t="s">
        <v>304</v>
      </c>
      <c r="K11" s="26" t="s">
        <v>458</v>
      </c>
      <c r="L11" s="26">
        <v>102</v>
      </c>
      <c r="M11" s="43">
        <v>121</v>
      </c>
      <c r="N11" s="39">
        <v>1327</v>
      </c>
      <c r="O11" s="37"/>
      <c r="P11" s="32">
        <v>209</v>
      </c>
      <c r="Q11" s="31" t="s">
        <v>382</v>
      </c>
      <c r="R11" s="31"/>
      <c r="S11" s="26" t="s">
        <v>354</v>
      </c>
      <c r="T11" s="27"/>
      <c r="U11" s="20" t="s">
        <v>333</v>
      </c>
      <c r="V11" s="21"/>
      <c r="W11" s="5">
        <v>507</v>
      </c>
      <c r="X11" s="5" t="s">
        <v>144</v>
      </c>
      <c r="Y11" s="5"/>
      <c r="Z11" s="9">
        <v>610</v>
      </c>
      <c r="AA11" s="9" t="s">
        <v>34</v>
      </c>
      <c r="AB11" s="9">
        <v>199997</v>
      </c>
      <c r="AC11" s="9">
        <v>3773774</v>
      </c>
      <c r="AD11" s="2"/>
      <c r="AE11" s="10">
        <v>1214</v>
      </c>
      <c r="AF11" s="10">
        <v>3773774</v>
      </c>
      <c r="AG11" s="10" t="s">
        <v>145</v>
      </c>
      <c r="AH11" s="10" t="s">
        <v>53</v>
      </c>
      <c r="AI11" s="10" t="s">
        <v>54</v>
      </c>
      <c r="AJ11" s="10" t="s">
        <v>55</v>
      </c>
      <c r="AK11" s="10">
        <v>3</v>
      </c>
      <c r="AL11" s="10"/>
      <c r="AM11" s="34" t="s">
        <v>300</v>
      </c>
      <c r="AN11" s="12" t="s">
        <v>146</v>
      </c>
      <c r="AO11" s="12" t="str">
        <f t="shared" si="0"/>
        <v>MR</v>
      </c>
      <c r="AP11" s="12" t="s">
        <v>147</v>
      </c>
      <c r="AQ11" s="12" t="s">
        <v>148</v>
      </c>
      <c r="AR11" s="12" t="s">
        <v>149</v>
      </c>
      <c r="AS11" s="12" t="s">
        <v>150</v>
      </c>
      <c r="AT11" s="12" t="str">
        <f t="shared" si="1"/>
        <v>1970-07-30</v>
      </c>
      <c r="AU11" s="12" t="s">
        <v>151</v>
      </c>
      <c r="AV11" s="12">
        <v>63</v>
      </c>
      <c r="AW11" s="12" t="s">
        <v>43</v>
      </c>
      <c r="AX11" s="12" t="s">
        <v>44</v>
      </c>
      <c r="AY11" s="12" t="s">
        <v>45</v>
      </c>
      <c r="AZ11" s="12" t="s">
        <v>152</v>
      </c>
      <c r="BA11" s="12" t="s">
        <v>153</v>
      </c>
      <c r="BB11" s="12" t="s">
        <v>154</v>
      </c>
    </row>
    <row r="12" spans="1:61" x14ac:dyDescent="0.25">
      <c r="A12" s="34" t="s">
        <v>155</v>
      </c>
      <c r="B12" s="34" t="s">
        <v>155</v>
      </c>
      <c r="C12" s="34" t="s">
        <v>155</v>
      </c>
      <c r="D12" s="34" t="s">
        <v>155</v>
      </c>
      <c r="E12" s="34" t="s">
        <v>155</v>
      </c>
      <c r="F12" s="34" t="s">
        <v>155</v>
      </c>
      <c r="G12" s="34" t="s">
        <v>155</v>
      </c>
      <c r="H12" s="34" t="s">
        <v>155</v>
      </c>
      <c r="I12" s="12" t="s">
        <v>159</v>
      </c>
      <c r="J12" s="34" t="s">
        <v>304</v>
      </c>
      <c r="K12" s="26" t="s">
        <v>459</v>
      </c>
      <c r="L12" s="26">
        <v>102</v>
      </c>
      <c r="M12" s="43">
        <v>122</v>
      </c>
      <c r="N12" s="39">
        <v>1331</v>
      </c>
      <c r="O12" s="37"/>
      <c r="P12" s="32">
        <v>210</v>
      </c>
      <c r="Q12" s="31" t="s">
        <v>374</v>
      </c>
      <c r="R12" s="31"/>
      <c r="S12" s="26" t="s">
        <v>355</v>
      </c>
      <c r="T12" s="27"/>
      <c r="U12" s="20" t="s">
        <v>334</v>
      </c>
      <c r="V12" s="21"/>
      <c r="W12" s="5">
        <v>510</v>
      </c>
      <c r="X12" s="5" t="s">
        <v>156</v>
      </c>
      <c r="Y12" s="5"/>
      <c r="Z12" s="9">
        <v>601</v>
      </c>
      <c r="AA12" s="9" t="s">
        <v>182</v>
      </c>
      <c r="AB12" s="9">
        <v>199998</v>
      </c>
      <c r="AC12" s="9">
        <v>3773775</v>
      </c>
      <c r="AD12" s="2"/>
      <c r="AE12" s="10">
        <v>1217</v>
      </c>
      <c r="AF12" s="10">
        <v>3773775</v>
      </c>
      <c r="AG12" s="10" t="s">
        <v>157</v>
      </c>
      <c r="AH12" s="10" t="s">
        <v>54</v>
      </c>
      <c r="AI12" s="10" t="s">
        <v>107</v>
      </c>
      <c r="AJ12" s="10" t="s">
        <v>158</v>
      </c>
      <c r="AK12" s="10">
        <v>8</v>
      </c>
      <c r="AL12" s="10"/>
      <c r="AM12" s="34" t="s">
        <v>300</v>
      </c>
      <c r="AN12" s="12" t="s">
        <v>159</v>
      </c>
      <c r="AO12" s="12" t="str">
        <f t="shared" si="0"/>
        <v>MR</v>
      </c>
      <c r="AP12" s="12" t="s">
        <v>160</v>
      </c>
      <c r="AQ12" s="12" t="s">
        <v>161</v>
      </c>
      <c r="AR12" s="12" t="s">
        <v>162</v>
      </c>
      <c r="AS12" s="12" t="s">
        <v>163</v>
      </c>
      <c r="AT12" s="12" t="str">
        <f t="shared" si="1"/>
        <v>1982-05-05</v>
      </c>
      <c r="AU12" s="12" t="s">
        <v>164</v>
      </c>
      <c r="AV12" s="12">
        <v>65</v>
      </c>
      <c r="AW12" s="12" t="s">
        <v>43</v>
      </c>
      <c r="AX12" s="12" t="s">
        <v>44</v>
      </c>
      <c r="AY12" s="12" t="s">
        <v>45</v>
      </c>
      <c r="AZ12" s="12" t="s">
        <v>165</v>
      </c>
      <c r="BA12" s="12" t="s">
        <v>166</v>
      </c>
      <c r="BB12" s="12" t="s">
        <v>167</v>
      </c>
    </row>
    <row r="13" spans="1:61" x14ac:dyDescent="0.25">
      <c r="A13" s="34" t="s">
        <v>168</v>
      </c>
      <c r="B13" s="34" t="s">
        <v>168</v>
      </c>
      <c r="C13" s="34" t="s">
        <v>168</v>
      </c>
      <c r="D13" s="34" t="s">
        <v>168</v>
      </c>
      <c r="E13" s="34" t="s">
        <v>168</v>
      </c>
      <c r="F13" s="34" t="s">
        <v>168</v>
      </c>
      <c r="G13" s="34" t="s">
        <v>168</v>
      </c>
      <c r="H13" s="34" t="s">
        <v>168</v>
      </c>
      <c r="I13" s="12" t="s">
        <v>171</v>
      </c>
      <c r="J13" s="34" t="s">
        <v>304</v>
      </c>
      <c r="K13" s="26" t="s">
        <v>460</v>
      </c>
      <c r="L13" s="26">
        <v>102</v>
      </c>
      <c r="M13" s="43">
        <v>123</v>
      </c>
      <c r="N13" s="38">
        <v>1311</v>
      </c>
      <c r="O13" s="37"/>
      <c r="P13" s="33">
        <v>201</v>
      </c>
      <c r="Q13" s="31" t="s">
        <v>383</v>
      </c>
      <c r="R13" s="31"/>
      <c r="S13" s="26" t="s">
        <v>356</v>
      </c>
      <c r="T13" s="27"/>
      <c r="U13" s="20" t="s">
        <v>335</v>
      </c>
      <c r="V13" s="21"/>
      <c r="W13" s="5">
        <v>501</v>
      </c>
      <c r="X13" s="5" t="s">
        <v>169</v>
      </c>
      <c r="Y13" s="5"/>
      <c r="Z13" s="9">
        <v>602</v>
      </c>
      <c r="AA13" s="9" t="s">
        <v>34</v>
      </c>
      <c r="AB13" s="9">
        <v>199999</v>
      </c>
      <c r="AC13" s="9">
        <v>3773776</v>
      </c>
      <c r="AD13" s="2"/>
      <c r="AE13" s="10">
        <v>1218</v>
      </c>
      <c r="AF13" s="10">
        <v>3773776</v>
      </c>
      <c r="AG13" s="10" t="s">
        <v>170</v>
      </c>
      <c r="AH13" s="10" t="s">
        <v>106</v>
      </c>
      <c r="AI13" s="10" t="s">
        <v>107</v>
      </c>
      <c r="AJ13" s="10" t="s">
        <v>108</v>
      </c>
      <c r="AK13" s="10">
        <v>7</v>
      </c>
      <c r="AL13" s="43">
        <v>128</v>
      </c>
      <c r="AM13" s="34" t="s">
        <v>300</v>
      </c>
      <c r="AN13" s="12" t="s">
        <v>171</v>
      </c>
      <c r="AO13" s="12" t="str">
        <f t="shared" si="0"/>
        <v>MRS</v>
      </c>
      <c r="AP13" s="12" t="s">
        <v>172</v>
      </c>
      <c r="AQ13" s="12" t="s">
        <v>173</v>
      </c>
      <c r="AR13" s="12" t="s">
        <v>174</v>
      </c>
      <c r="AS13" s="12" t="s">
        <v>175</v>
      </c>
      <c r="AT13" s="12" t="str">
        <f t="shared" si="1"/>
        <v>1991-09-25</v>
      </c>
      <c r="AU13" s="12" t="s">
        <v>176</v>
      </c>
      <c r="AV13" s="12">
        <v>61</v>
      </c>
      <c r="AW13" s="12" t="s">
        <v>43</v>
      </c>
      <c r="AX13" s="12" t="s">
        <v>44</v>
      </c>
      <c r="AY13" s="12" t="s">
        <v>45</v>
      </c>
      <c r="AZ13" s="12" t="s">
        <v>177</v>
      </c>
      <c r="BA13" s="12" t="s">
        <v>178</v>
      </c>
      <c r="BB13" s="12" t="s">
        <v>179</v>
      </c>
    </row>
    <row r="14" spans="1:61" x14ac:dyDescent="0.25">
      <c r="A14" s="34" t="s">
        <v>180</v>
      </c>
      <c r="B14" s="34" t="s">
        <v>180</v>
      </c>
      <c r="C14" s="34" t="s">
        <v>180</v>
      </c>
      <c r="D14" s="34" t="s">
        <v>180</v>
      </c>
      <c r="E14" s="34" t="s">
        <v>180</v>
      </c>
      <c r="F14" s="34" t="s">
        <v>180</v>
      </c>
      <c r="G14" s="34" t="s">
        <v>180</v>
      </c>
      <c r="H14" s="34" t="s">
        <v>180</v>
      </c>
      <c r="I14" s="12" t="s">
        <v>183</v>
      </c>
      <c r="J14" s="34" t="s">
        <v>305</v>
      </c>
      <c r="K14" s="26" t="s">
        <v>461</v>
      </c>
      <c r="L14" s="26">
        <v>101</v>
      </c>
      <c r="M14" s="26">
        <v>11</v>
      </c>
      <c r="N14" s="38">
        <v>1312</v>
      </c>
      <c r="O14" s="37">
        <v>22</v>
      </c>
      <c r="P14" s="33">
        <v>202</v>
      </c>
      <c r="Q14" s="31" t="s">
        <v>384</v>
      </c>
      <c r="R14" s="31"/>
      <c r="S14" s="26" t="s">
        <v>357</v>
      </c>
      <c r="T14" s="26">
        <v>16</v>
      </c>
      <c r="U14" s="20" t="s">
        <v>336</v>
      </c>
      <c r="V14" s="20">
        <v>19</v>
      </c>
      <c r="W14" s="5">
        <v>502</v>
      </c>
      <c r="X14" s="5" t="s">
        <v>181</v>
      </c>
      <c r="Y14" s="5">
        <v>23</v>
      </c>
      <c r="Z14" s="9">
        <v>601</v>
      </c>
      <c r="AA14" s="9" t="s">
        <v>182</v>
      </c>
      <c r="AB14" s="9">
        <v>200000</v>
      </c>
      <c r="AC14" s="9">
        <v>3773777</v>
      </c>
      <c r="AD14" s="9"/>
      <c r="AE14" s="10">
        <v>1221</v>
      </c>
      <c r="AF14" s="10">
        <v>3773777</v>
      </c>
      <c r="AG14" s="10" t="s">
        <v>52</v>
      </c>
      <c r="AH14" s="10" t="s">
        <v>53</v>
      </c>
      <c r="AI14" s="10" t="s">
        <v>54</v>
      </c>
      <c r="AJ14" s="10" t="s">
        <v>55</v>
      </c>
      <c r="AK14" s="10">
        <v>3</v>
      </c>
      <c r="AL14" s="3">
        <v>113</v>
      </c>
      <c r="AM14" s="34" t="s">
        <v>491</v>
      </c>
      <c r="AN14" s="12" t="s">
        <v>183</v>
      </c>
      <c r="AO14" s="12" t="str">
        <f t="shared" si="0"/>
        <v>MRS</v>
      </c>
      <c r="AP14" s="12" t="s">
        <v>184</v>
      </c>
      <c r="AQ14" s="12" t="s">
        <v>185</v>
      </c>
      <c r="AR14" s="12" t="s">
        <v>186</v>
      </c>
      <c r="AS14" s="12" t="s">
        <v>187</v>
      </c>
      <c r="AT14" s="12" t="str">
        <f t="shared" si="1"/>
        <v>1975-01-23</v>
      </c>
      <c r="AU14" s="12" t="s">
        <v>188</v>
      </c>
      <c r="AV14" s="12">
        <v>63</v>
      </c>
      <c r="AW14" s="12" t="s">
        <v>43</v>
      </c>
      <c r="AX14" s="12" t="s">
        <v>44</v>
      </c>
      <c r="AY14" s="12" t="s">
        <v>45</v>
      </c>
      <c r="AZ14" s="12" t="s">
        <v>189</v>
      </c>
      <c r="BA14" s="12" t="s">
        <v>190</v>
      </c>
      <c r="BB14" s="12" t="s">
        <v>191</v>
      </c>
    </row>
    <row r="15" spans="1:61" x14ac:dyDescent="0.25">
      <c r="A15" s="34" t="s">
        <v>192</v>
      </c>
      <c r="B15" s="34" t="s">
        <v>192</v>
      </c>
      <c r="C15" s="34" t="s">
        <v>192</v>
      </c>
      <c r="D15" s="34" t="s">
        <v>192</v>
      </c>
      <c r="E15" s="34" t="s">
        <v>192</v>
      </c>
      <c r="F15" s="34" t="s">
        <v>192</v>
      </c>
      <c r="G15" s="34" t="s">
        <v>192</v>
      </c>
      <c r="H15" s="34" t="s">
        <v>192</v>
      </c>
      <c r="I15" s="12" t="s">
        <v>194</v>
      </c>
      <c r="J15" s="34" t="s">
        <v>305</v>
      </c>
      <c r="K15" s="26" t="s">
        <v>462</v>
      </c>
      <c r="L15" s="26">
        <v>101</v>
      </c>
      <c r="M15" s="26">
        <v>14</v>
      </c>
      <c r="N15" s="38">
        <v>1321</v>
      </c>
      <c r="O15" s="37"/>
      <c r="P15" s="33">
        <v>203</v>
      </c>
      <c r="Q15" s="31" t="s">
        <v>385</v>
      </c>
      <c r="R15" s="31"/>
      <c r="S15" s="26" t="s">
        <v>358</v>
      </c>
      <c r="T15" s="26">
        <v>17</v>
      </c>
      <c r="U15" s="20" t="s">
        <v>337</v>
      </c>
      <c r="V15" s="20" t="s">
        <v>492</v>
      </c>
      <c r="W15" s="5">
        <v>504</v>
      </c>
      <c r="X15" s="5" t="s">
        <v>193</v>
      </c>
      <c r="Y15" s="5"/>
      <c r="Z15" s="9">
        <v>602</v>
      </c>
      <c r="AA15" s="9" t="s">
        <v>34</v>
      </c>
      <c r="AB15" s="9">
        <v>200001</v>
      </c>
      <c r="AC15" s="9">
        <v>3773778</v>
      </c>
      <c r="AD15" s="9"/>
      <c r="AE15" s="10">
        <v>1216</v>
      </c>
      <c r="AF15" s="10">
        <v>3773778</v>
      </c>
      <c r="AG15" s="10" t="s">
        <v>67</v>
      </c>
      <c r="AH15" s="10" t="s">
        <v>53</v>
      </c>
      <c r="AI15" s="10" t="s">
        <v>54</v>
      </c>
      <c r="AJ15" s="10" t="s">
        <v>55</v>
      </c>
      <c r="AK15" s="10">
        <v>3</v>
      </c>
      <c r="AL15" s="3" t="s">
        <v>488</v>
      </c>
      <c r="AM15" s="34" t="s">
        <v>491</v>
      </c>
      <c r="AN15" s="12" t="s">
        <v>194</v>
      </c>
      <c r="AO15" s="12" t="str">
        <f t="shared" si="0"/>
        <v>MR</v>
      </c>
      <c r="AP15" s="12" t="s">
        <v>195</v>
      </c>
      <c r="AQ15" s="12" t="s">
        <v>196</v>
      </c>
      <c r="AR15" s="12" t="s">
        <v>197</v>
      </c>
      <c r="AS15" s="12" t="s">
        <v>198</v>
      </c>
      <c r="AT15" s="12" t="str">
        <f t="shared" si="1"/>
        <v>1969-07-07</v>
      </c>
      <c r="AU15" s="12">
        <v>169068276</v>
      </c>
      <c r="AV15" s="12">
        <v>65</v>
      </c>
      <c r="AW15" s="12" t="s">
        <v>43</v>
      </c>
      <c r="AX15" s="12" t="s">
        <v>44</v>
      </c>
      <c r="AY15" s="12" t="s">
        <v>45</v>
      </c>
      <c r="AZ15" s="12" t="s">
        <v>200</v>
      </c>
      <c r="BA15" s="12" t="s">
        <v>201</v>
      </c>
      <c r="BB15" s="12" t="s">
        <v>202</v>
      </c>
    </row>
    <row r="16" spans="1:61" x14ac:dyDescent="0.25">
      <c r="A16" s="34" t="s">
        <v>203</v>
      </c>
      <c r="B16" s="34" t="s">
        <v>203</v>
      </c>
      <c r="C16" s="34" t="s">
        <v>203</v>
      </c>
      <c r="D16" s="34" t="s">
        <v>203</v>
      </c>
      <c r="E16" s="34" t="s">
        <v>203</v>
      </c>
      <c r="F16" s="34" t="s">
        <v>203</v>
      </c>
      <c r="G16" s="34" t="s">
        <v>203</v>
      </c>
      <c r="H16" s="34" t="s">
        <v>203</v>
      </c>
      <c r="I16" s="12" t="s">
        <v>205</v>
      </c>
      <c r="J16" s="34" t="s">
        <v>305</v>
      </c>
      <c r="K16" s="26" t="s">
        <v>463</v>
      </c>
      <c r="L16" s="26">
        <v>101</v>
      </c>
      <c r="M16" s="27">
        <v>15</v>
      </c>
      <c r="N16" s="39">
        <v>1301</v>
      </c>
      <c r="O16" s="43" t="s">
        <v>494</v>
      </c>
      <c r="P16" s="33">
        <v>204</v>
      </c>
      <c r="Q16" s="31" t="s">
        <v>386</v>
      </c>
      <c r="R16" s="31"/>
      <c r="S16" s="26" t="s">
        <v>359</v>
      </c>
      <c r="T16" s="26">
        <v>18</v>
      </c>
      <c r="U16" s="20" t="s">
        <v>338</v>
      </c>
      <c r="V16" s="20">
        <v>55</v>
      </c>
      <c r="W16" s="5">
        <v>503</v>
      </c>
      <c r="X16" s="5" t="s">
        <v>204</v>
      </c>
      <c r="Y16" s="5"/>
      <c r="Z16" s="9">
        <v>604</v>
      </c>
      <c r="AA16" s="9" t="s">
        <v>182</v>
      </c>
      <c r="AB16" s="9">
        <v>200002</v>
      </c>
      <c r="AC16" s="9">
        <v>3773779</v>
      </c>
      <c r="AD16" s="9"/>
      <c r="AE16" s="10">
        <v>1203</v>
      </c>
      <c r="AF16" s="10">
        <v>3773779</v>
      </c>
      <c r="AG16" s="10" t="s">
        <v>67</v>
      </c>
      <c r="AH16" s="10" t="s">
        <v>79</v>
      </c>
      <c r="AI16" s="10" t="s">
        <v>79</v>
      </c>
      <c r="AJ16" s="10" t="s">
        <v>80</v>
      </c>
      <c r="AK16" s="10">
        <v>9</v>
      </c>
      <c r="AL16" s="3" t="s">
        <v>489</v>
      </c>
      <c r="AM16" s="34" t="s">
        <v>491</v>
      </c>
      <c r="AN16" s="12" t="s">
        <v>205</v>
      </c>
      <c r="AO16" s="12" t="str">
        <f t="shared" si="0"/>
        <v>MR</v>
      </c>
      <c r="AP16" s="12" t="s">
        <v>206</v>
      </c>
      <c r="AQ16" s="12" t="s">
        <v>207</v>
      </c>
      <c r="AR16" s="12" t="s">
        <v>208</v>
      </c>
      <c r="AS16" s="12" t="s">
        <v>209</v>
      </c>
      <c r="AT16" s="12" t="str">
        <f t="shared" si="1"/>
        <v>1981-04-09</v>
      </c>
      <c r="AU16" s="12" t="s">
        <v>210</v>
      </c>
      <c r="AV16" s="12">
        <v>61</v>
      </c>
      <c r="AW16" s="12" t="s">
        <v>43</v>
      </c>
      <c r="AX16" s="12" t="s">
        <v>44</v>
      </c>
      <c r="AY16" s="12" t="s">
        <v>45</v>
      </c>
      <c r="AZ16" s="12" t="s">
        <v>211</v>
      </c>
      <c r="BA16" s="12" t="s">
        <v>212</v>
      </c>
      <c r="BB16" s="12" t="s">
        <v>213</v>
      </c>
    </row>
    <row r="17" spans="1:54" x14ac:dyDescent="0.25">
      <c r="A17" s="34" t="s">
        <v>214</v>
      </c>
      <c r="B17" s="34" t="s">
        <v>214</v>
      </c>
      <c r="C17" s="34" t="s">
        <v>214</v>
      </c>
      <c r="D17" s="34" t="s">
        <v>214</v>
      </c>
      <c r="E17" s="34" t="s">
        <v>214</v>
      </c>
      <c r="F17" s="34" t="s">
        <v>214</v>
      </c>
      <c r="G17" s="34" t="s">
        <v>214</v>
      </c>
      <c r="H17" s="34" t="s">
        <v>214</v>
      </c>
      <c r="I17" s="12" t="s">
        <v>216</v>
      </c>
      <c r="J17" s="34" t="s">
        <v>305</v>
      </c>
      <c r="K17" s="26" t="s">
        <v>464</v>
      </c>
      <c r="L17" s="26">
        <v>101</v>
      </c>
      <c r="M17" s="26">
        <v>53</v>
      </c>
      <c r="N17" s="39">
        <v>1302</v>
      </c>
      <c r="O17" s="43" t="s">
        <v>496</v>
      </c>
      <c r="P17" s="33">
        <v>205</v>
      </c>
      <c r="Q17" s="31" t="s">
        <v>387</v>
      </c>
      <c r="R17" s="31"/>
      <c r="S17" s="26" t="s">
        <v>360</v>
      </c>
      <c r="T17" s="26">
        <v>24</v>
      </c>
      <c r="U17" s="20" t="s">
        <v>339</v>
      </c>
      <c r="V17" s="43">
        <v>124</v>
      </c>
      <c r="W17" s="5">
        <v>508</v>
      </c>
      <c r="X17" s="5" t="s">
        <v>215</v>
      </c>
      <c r="Y17" s="5"/>
      <c r="Z17" s="9">
        <v>605</v>
      </c>
      <c r="AA17" s="9" t="s">
        <v>34</v>
      </c>
      <c r="AB17" s="9">
        <v>200003</v>
      </c>
      <c r="AC17" s="9">
        <v>3773780</v>
      </c>
      <c r="AD17" s="9"/>
      <c r="AE17" s="10">
        <v>1204</v>
      </c>
      <c r="AF17" s="10">
        <v>3773780</v>
      </c>
      <c r="AG17" s="10" t="s">
        <v>92</v>
      </c>
      <c r="AH17" s="10" t="s">
        <v>54</v>
      </c>
      <c r="AI17" s="10" t="s">
        <v>54</v>
      </c>
      <c r="AJ17" s="10" t="s">
        <v>93</v>
      </c>
      <c r="AK17" s="10">
        <v>3</v>
      </c>
      <c r="AL17" s="3">
        <v>111</v>
      </c>
      <c r="AM17" s="34" t="s">
        <v>491</v>
      </c>
      <c r="AN17" s="12" t="s">
        <v>216</v>
      </c>
      <c r="AO17" s="12" t="str">
        <f t="shared" si="0"/>
        <v>MR</v>
      </c>
      <c r="AP17" s="12" t="s">
        <v>217</v>
      </c>
      <c r="AQ17" s="12" t="s">
        <v>218</v>
      </c>
      <c r="AR17" s="12" t="s">
        <v>219</v>
      </c>
      <c r="AS17" s="12" t="s">
        <v>220</v>
      </c>
      <c r="AT17" s="12" t="str">
        <f t="shared" si="1"/>
        <v>1965-11-12</v>
      </c>
      <c r="AU17" s="12" t="s">
        <v>221</v>
      </c>
      <c r="AV17" s="12">
        <v>63</v>
      </c>
      <c r="AW17" s="12" t="s">
        <v>43</v>
      </c>
      <c r="AX17" s="12" t="s">
        <v>44</v>
      </c>
      <c r="AY17" s="12" t="s">
        <v>45</v>
      </c>
      <c r="AZ17" s="12" t="s">
        <v>222</v>
      </c>
      <c r="BA17" s="12" t="s">
        <v>223</v>
      </c>
      <c r="BB17" s="12" t="s">
        <v>224</v>
      </c>
    </row>
    <row r="18" spans="1:54" x14ac:dyDescent="0.25">
      <c r="A18" s="34" t="s">
        <v>225</v>
      </c>
      <c r="B18" s="34" t="s">
        <v>225</v>
      </c>
      <c r="C18" s="34" t="s">
        <v>225</v>
      </c>
      <c r="D18" s="34" t="s">
        <v>225</v>
      </c>
      <c r="E18" s="34" t="s">
        <v>225</v>
      </c>
      <c r="F18" s="34" t="s">
        <v>225</v>
      </c>
      <c r="G18" s="34" t="s">
        <v>225</v>
      </c>
      <c r="H18" s="34" t="s">
        <v>225</v>
      </c>
      <c r="I18" s="12" t="s">
        <v>227</v>
      </c>
      <c r="J18" s="34" t="s">
        <v>305</v>
      </c>
      <c r="K18" s="26" t="s">
        <v>465</v>
      </c>
      <c r="L18" s="26">
        <v>102</v>
      </c>
      <c r="M18" s="26">
        <v>52</v>
      </c>
      <c r="N18" s="39">
        <v>1303</v>
      </c>
      <c r="O18" s="43" t="s">
        <v>497</v>
      </c>
      <c r="P18" s="33">
        <v>206</v>
      </c>
      <c r="Q18" s="31" t="s">
        <v>388</v>
      </c>
      <c r="R18" s="31"/>
      <c r="S18" s="26" t="s">
        <v>361</v>
      </c>
      <c r="T18" s="26">
        <v>25</v>
      </c>
      <c r="U18" s="20" t="s">
        <v>340</v>
      </c>
      <c r="V18" s="44" t="s">
        <v>498</v>
      </c>
      <c r="W18" s="5">
        <v>505</v>
      </c>
      <c r="X18" s="5" t="s">
        <v>226</v>
      </c>
      <c r="Y18" s="5"/>
      <c r="Z18" s="9">
        <v>606</v>
      </c>
      <c r="AA18" s="9" t="s">
        <v>34</v>
      </c>
      <c r="AB18" s="9">
        <v>200004</v>
      </c>
      <c r="AC18" s="9">
        <v>3773781</v>
      </c>
      <c r="AD18" s="9"/>
      <c r="AE18" s="10">
        <v>1208</v>
      </c>
      <c r="AF18" s="10">
        <v>3773781</v>
      </c>
      <c r="AG18" s="10" t="s">
        <v>105</v>
      </c>
      <c r="AH18" s="10" t="s">
        <v>106</v>
      </c>
      <c r="AI18" s="10" t="s">
        <v>107</v>
      </c>
      <c r="AJ18" s="10" t="s">
        <v>108</v>
      </c>
      <c r="AK18" s="10">
        <v>7</v>
      </c>
      <c r="AL18" s="3">
        <v>112</v>
      </c>
      <c r="AM18" s="34" t="s">
        <v>300</v>
      </c>
      <c r="AN18" s="12" t="s">
        <v>227</v>
      </c>
      <c r="AO18" s="12" t="str">
        <f t="shared" si="0"/>
        <v>MR</v>
      </c>
      <c r="AP18" s="12" t="s">
        <v>228</v>
      </c>
      <c r="AQ18" s="12" t="s">
        <v>229</v>
      </c>
      <c r="AR18" s="12" t="s">
        <v>230</v>
      </c>
      <c r="AS18" s="12" t="s">
        <v>231</v>
      </c>
      <c r="AT18" s="12" t="str">
        <f t="shared" si="1"/>
        <v>1987-03-14</v>
      </c>
      <c r="AU18" s="12" t="s">
        <v>232</v>
      </c>
      <c r="AV18" s="12">
        <v>65</v>
      </c>
      <c r="AW18" s="12" t="s">
        <v>43</v>
      </c>
      <c r="AX18" s="12" t="s">
        <v>44</v>
      </c>
      <c r="AY18" s="12" t="s">
        <v>45</v>
      </c>
      <c r="AZ18" s="12" t="s">
        <v>233</v>
      </c>
      <c r="BA18" s="12" t="s">
        <v>234</v>
      </c>
      <c r="BB18" s="12" t="s">
        <v>235</v>
      </c>
    </row>
    <row r="19" spans="1:54" x14ac:dyDescent="0.25">
      <c r="A19" s="34" t="s">
        <v>238</v>
      </c>
      <c r="B19" s="34" t="s">
        <v>236</v>
      </c>
      <c r="C19" s="34" t="s">
        <v>237</v>
      </c>
      <c r="D19" s="34" t="s">
        <v>319</v>
      </c>
      <c r="E19" s="34" t="s">
        <v>237</v>
      </c>
      <c r="F19" s="34" t="s">
        <v>368</v>
      </c>
      <c r="G19" s="34" t="s">
        <v>236</v>
      </c>
      <c r="H19" s="34" t="s">
        <v>473</v>
      </c>
      <c r="I19" s="12" t="s">
        <v>240</v>
      </c>
      <c r="J19" s="34" t="s">
        <v>305</v>
      </c>
      <c r="K19" s="26" t="s">
        <v>466</v>
      </c>
      <c r="L19" s="26">
        <v>102</v>
      </c>
      <c r="M19" s="26"/>
      <c r="N19" s="39">
        <v>1304</v>
      </c>
      <c r="O19" s="43" t="s">
        <v>493</v>
      </c>
      <c r="P19" s="33">
        <v>207</v>
      </c>
      <c r="Q19" s="31" t="s">
        <v>389</v>
      </c>
      <c r="R19" s="31"/>
      <c r="S19" s="26" t="s">
        <v>362</v>
      </c>
      <c r="T19" s="26">
        <v>26</v>
      </c>
      <c r="U19" s="20" t="s">
        <v>341</v>
      </c>
      <c r="V19" s="43">
        <v>126</v>
      </c>
      <c r="W19" s="5">
        <v>506</v>
      </c>
      <c r="X19" s="5" t="s">
        <v>239</v>
      </c>
      <c r="Y19" s="5"/>
      <c r="Z19" s="9">
        <v>607</v>
      </c>
      <c r="AA19" s="9" t="s">
        <v>34</v>
      </c>
      <c r="AB19" s="9">
        <v>200005</v>
      </c>
      <c r="AC19" s="9">
        <v>3773782</v>
      </c>
      <c r="AD19" s="9"/>
      <c r="AE19" s="10">
        <v>1209</v>
      </c>
      <c r="AF19" s="10">
        <v>3773782</v>
      </c>
      <c r="AG19" s="10" t="s">
        <v>120</v>
      </c>
      <c r="AH19" s="10" t="s">
        <v>54</v>
      </c>
      <c r="AI19" s="10" t="s">
        <v>54</v>
      </c>
      <c r="AJ19" s="10" t="s">
        <v>121</v>
      </c>
      <c r="AK19" s="10">
        <v>4</v>
      </c>
      <c r="AL19" s="3" t="s">
        <v>490</v>
      </c>
      <c r="AM19" s="34" t="s">
        <v>300</v>
      </c>
      <c r="AN19" s="12" t="s">
        <v>240</v>
      </c>
      <c r="AO19" s="12" t="str">
        <f t="shared" si="0"/>
        <v>MRS</v>
      </c>
      <c r="AP19" s="12" t="s">
        <v>241</v>
      </c>
      <c r="AQ19" s="12" t="s">
        <v>242</v>
      </c>
      <c r="AR19" s="12" t="s">
        <v>243</v>
      </c>
      <c r="AS19" s="12" t="s">
        <v>244</v>
      </c>
      <c r="AT19" s="12" t="str">
        <f t="shared" si="1"/>
        <v>1979-07-27</v>
      </c>
      <c r="AU19" s="12" t="s">
        <v>245</v>
      </c>
      <c r="AV19" s="12">
        <v>61</v>
      </c>
      <c r="AW19" s="12" t="s">
        <v>43</v>
      </c>
      <c r="AX19" s="12" t="s">
        <v>44</v>
      </c>
      <c r="AY19" s="12" t="s">
        <v>45</v>
      </c>
      <c r="AZ19" s="12" t="s">
        <v>246</v>
      </c>
      <c r="BA19" s="12" t="s">
        <v>247</v>
      </c>
      <c r="BB19" s="12" t="s">
        <v>248</v>
      </c>
    </row>
    <row r="20" spans="1:54" x14ac:dyDescent="0.25">
      <c r="A20" s="34" t="str">
        <f>"                    &lt;DisputeId&gt;"&amp;AC2&amp;"&lt;/DisputeId&gt;"</f>
        <v xml:space="preserve">                    &lt;DisputeId&gt;3773776&lt;/DisputeId&gt;</v>
      </c>
      <c r="B20" s="34" t="str">
        <f>"                    &lt;DisputeId&gt;"&amp;AC2&amp;"&lt;/DisputeId&gt;"</f>
        <v xml:space="preserve">                    &lt;DisputeId&gt;3773776&lt;/DisputeId&gt;</v>
      </c>
      <c r="C20" s="34" t="str">
        <f>"                    &lt;DisputeId&gt;"&amp;AF2&amp;"&lt;/DisputeId&gt;"</f>
        <v xml:space="preserve">                    &lt;DisputeId&gt;3773776&lt;/DisputeId&gt;</v>
      </c>
      <c r="D20" s="34" t="str">
        <f>"                    &lt;DisputeId&gt;"&amp;AF2&amp;"&lt;/DisputeId&gt;"</f>
        <v xml:space="preserve">                    &lt;DisputeId&gt;3773776&lt;/DisputeId&gt;</v>
      </c>
      <c r="E20" s="34" t="str">
        <f>"                    &lt;DisputeId&gt;"&amp;AF2&amp;"&lt;/DisputeId&gt;"</f>
        <v xml:space="preserve">                    &lt;DisputeId&gt;3773776&lt;/DisputeId&gt;</v>
      </c>
      <c r="F20" s="34" t="s">
        <v>421</v>
      </c>
      <c r="G20" s="34" t="s">
        <v>424</v>
      </c>
      <c r="H20" s="34" t="s">
        <v>474</v>
      </c>
      <c r="I20" s="12" t="s">
        <v>250</v>
      </c>
      <c r="J20" s="34" t="s">
        <v>305</v>
      </c>
      <c r="K20" s="26" t="s">
        <v>467</v>
      </c>
      <c r="L20" s="26">
        <v>102</v>
      </c>
      <c r="M20" s="26"/>
      <c r="N20" s="39">
        <v>1305</v>
      </c>
      <c r="O20" s="37">
        <v>57</v>
      </c>
      <c r="P20" s="33">
        <v>209</v>
      </c>
      <c r="Q20" s="31" t="s">
        <v>390</v>
      </c>
      <c r="R20" s="31"/>
      <c r="S20" s="26" t="s">
        <v>363</v>
      </c>
      <c r="T20" s="26"/>
      <c r="U20" s="20" t="s">
        <v>342</v>
      </c>
      <c r="V20" s="43">
        <v>127</v>
      </c>
      <c r="W20" s="5">
        <v>507</v>
      </c>
      <c r="X20" s="5" t="s">
        <v>249</v>
      </c>
      <c r="Y20" s="5"/>
      <c r="Z20" s="9">
        <v>609</v>
      </c>
      <c r="AA20" s="9" t="s">
        <v>34</v>
      </c>
      <c r="AB20" s="9">
        <v>200006</v>
      </c>
      <c r="AC20" s="9">
        <v>3773783</v>
      </c>
      <c r="AD20" s="9"/>
      <c r="AE20" s="10">
        <v>1213</v>
      </c>
      <c r="AF20" s="10">
        <v>3773783</v>
      </c>
      <c r="AG20" s="10" t="s">
        <v>133</v>
      </c>
      <c r="AH20" s="10" t="s">
        <v>106</v>
      </c>
      <c r="AI20" s="10" t="s">
        <v>107</v>
      </c>
      <c r="AJ20" s="10" t="s">
        <v>108</v>
      </c>
      <c r="AK20" s="10">
        <v>7</v>
      </c>
      <c r="AL20" s="3" t="s">
        <v>490</v>
      </c>
      <c r="AM20" s="34" t="s">
        <v>300</v>
      </c>
      <c r="AN20" s="12" t="s">
        <v>250</v>
      </c>
      <c r="AO20" s="12" t="str">
        <f t="shared" si="0"/>
        <v>MRS</v>
      </c>
      <c r="AP20" s="12" t="s">
        <v>95</v>
      </c>
      <c r="AQ20" s="12" t="s">
        <v>251</v>
      </c>
      <c r="AR20" s="12" t="s">
        <v>252</v>
      </c>
      <c r="AS20" s="12" t="s">
        <v>253</v>
      </c>
      <c r="AT20" s="12" t="str">
        <f t="shared" si="1"/>
        <v>1990-01-03</v>
      </c>
      <c r="AU20" s="12" t="s">
        <v>254</v>
      </c>
      <c r="AV20" s="12">
        <v>63</v>
      </c>
      <c r="AW20" s="12" t="s">
        <v>43</v>
      </c>
      <c r="AX20" s="12" t="s">
        <v>44</v>
      </c>
      <c r="AY20" s="12" t="s">
        <v>45</v>
      </c>
      <c r="AZ20" s="12" t="s">
        <v>255</v>
      </c>
      <c r="BA20" s="12" t="s">
        <v>256</v>
      </c>
      <c r="BB20" s="12" t="s">
        <v>257</v>
      </c>
    </row>
    <row r="21" spans="1:54" x14ac:dyDescent="0.25">
      <c r="A21" s="34" t="str">
        <f>"                    &lt;CCCDisputeType&gt;"&amp;W2&amp;"&lt;/CCCDisputeType&gt;"</f>
        <v xml:space="preserve">                    &lt;CCCDisputeType&gt;501&lt;/CCCDisputeType&gt;</v>
      </c>
      <c r="B21" s="34" t="str">
        <f>"                    &lt;CCCDisputeType&gt;"&amp;Z2&amp;"&lt;/CCCDisputeType&gt;"</f>
        <v xml:space="preserve">                    &lt;CCCDisputeType&gt;602&lt;/CCCDisputeType&gt;</v>
      </c>
      <c r="C21" s="34" t="str">
        <f>"                    &lt;CCCDisputeType&gt;"&amp;AE2&amp;"&lt;/CCCDisputeType&gt;"</f>
        <v xml:space="preserve">                    &lt;CCCDisputeType&gt;1218&lt;/CCCDisputeType&gt;</v>
      </c>
      <c r="D21" s="34" t="s">
        <v>320</v>
      </c>
      <c r="E21" s="34" t="s">
        <v>345</v>
      </c>
      <c r="F21" s="34" t="s">
        <v>422</v>
      </c>
      <c r="G21" s="34" t="s">
        <v>425</v>
      </c>
      <c r="H21" s="34" t="s">
        <v>475</v>
      </c>
      <c r="I21" s="12" t="s">
        <v>35</v>
      </c>
      <c r="J21" s="34" t="s">
        <v>305</v>
      </c>
      <c r="K21" s="26" t="s">
        <v>468</v>
      </c>
      <c r="L21" s="26">
        <v>102</v>
      </c>
      <c r="M21" s="27">
        <v>74</v>
      </c>
      <c r="N21" s="39">
        <v>1306</v>
      </c>
      <c r="O21" s="37">
        <v>56</v>
      </c>
      <c r="P21" s="33">
        <v>210</v>
      </c>
      <c r="Q21" s="31" t="s">
        <v>391</v>
      </c>
      <c r="R21" s="31"/>
      <c r="S21" s="26" t="s">
        <v>364</v>
      </c>
      <c r="T21" s="26"/>
      <c r="U21" s="20" t="s">
        <v>343</v>
      </c>
      <c r="V21" s="43">
        <v>131</v>
      </c>
      <c r="W21" s="5">
        <v>510</v>
      </c>
      <c r="X21" s="5" t="s">
        <v>33</v>
      </c>
      <c r="Y21" s="5"/>
      <c r="Z21" s="9">
        <v>610</v>
      </c>
      <c r="AA21" s="9" t="s">
        <v>34</v>
      </c>
      <c r="AB21" s="9">
        <v>200007</v>
      </c>
      <c r="AC21" s="9">
        <v>3773784</v>
      </c>
      <c r="AD21" s="9"/>
      <c r="AE21" s="10">
        <v>1214</v>
      </c>
      <c r="AF21" s="10">
        <v>3773784</v>
      </c>
      <c r="AG21" s="10" t="s">
        <v>145</v>
      </c>
      <c r="AH21" s="10" t="s">
        <v>53</v>
      </c>
      <c r="AI21" s="10" t="s">
        <v>54</v>
      </c>
      <c r="AJ21" s="10" t="s">
        <v>55</v>
      </c>
      <c r="AK21" s="10">
        <v>3</v>
      </c>
      <c r="AL21" s="3">
        <v>114</v>
      </c>
      <c r="AM21" s="34" t="s">
        <v>300</v>
      </c>
      <c r="AN21" s="12" t="s">
        <v>35</v>
      </c>
      <c r="AO21" s="12" t="str">
        <f t="shared" si="0"/>
        <v>MR</v>
      </c>
      <c r="AP21" s="12" t="s">
        <v>37</v>
      </c>
      <c r="AQ21" s="12" t="s">
        <v>38</v>
      </c>
      <c r="AR21" s="12" t="s">
        <v>39</v>
      </c>
      <c r="AS21" s="12" t="s">
        <v>40</v>
      </c>
      <c r="AT21" s="12" t="str">
        <f t="shared" si="1"/>
        <v>1972-04-16</v>
      </c>
      <c r="AU21" s="12" t="s">
        <v>42</v>
      </c>
      <c r="AV21" s="12">
        <v>65</v>
      </c>
      <c r="AW21" s="12" t="s">
        <v>43</v>
      </c>
      <c r="AX21" s="12" t="s">
        <v>44</v>
      </c>
      <c r="AY21" s="12" t="s">
        <v>45</v>
      </c>
      <c r="AZ21" s="12" t="s">
        <v>46</v>
      </c>
      <c r="BA21" s="12" t="s">
        <v>47</v>
      </c>
      <c r="BB21" s="12" t="s">
        <v>48</v>
      </c>
    </row>
    <row r="22" spans="1:54" ht="15.75" thickBot="1" x14ac:dyDescent="0.3">
      <c r="A22" s="34" t="s">
        <v>258</v>
      </c>
      <c r="B22" s="34" t="s">
        <v>258</v>
      </c>
      <c r="C22" s="34" t="s">
        <v>258</v>
      </c>
      <c r="D22" s="34" t="s">
        <v>258</v>
      </c>
      <c r="E22" s="34" t="s">
        <v>258</v>
      </c>
      <c r="F22" s="34" t="s">
        <v>258</v>
      </c>
      <c r="G22" s="34" t="s">
        <v>258</v>
      </c>
      <c r="H22" s="34" t="s">
        <v>258</v>
      </c>
      <c r="K22" s="34" t="s">
        <v>469</v>
      </c>
      <c r="AM22" s="34" t="s">
        <v>300</v>
      </c>
      <c r="AU22" s="13"/>
      <c r="AV22" s="13"/>
      <c r="AW22" s="13"/>
    </row>
    <row r="23" spans="1:54" ht="15.75" thickBot="1" x14ac:dyDescent="0.3">
      <c r="A23" s="34" t="str">
        <f>"                    &lt;ConsumerRequest&gt;Dispute detail data: INSOLVENCYORDERId: "&amp;X2</f>
        <v xml:space="preserve">                    &lt;ConsumerRequest&gt;Dispute detail data: INSOLVENCYORDERId: 1712862</v>
      </c>
      <c r="B23" s="34" t="s">
        <v>259</v>
      </c>
      <c r="C23" s="34" t="str">
        <f>"                    &lt;ConsumerRequest&gt;"&amp;AG2</f>
        <v xml:space="preserve">                    &lt;ConsumerRequest&gt;Dispute Text:  Test free text entry</v>
      </c>
      <c r="D23" s="34" t="str">
        <f>"                    &lt;ConsumerRequest&gt;Dispute detail data: Link Name: "&amp;AR2</f>
        <v xml:space="preserve">                    &lt;ConsumerRequest&gt;Dispute detail data: Link Name: MRS SALLY SNOOKER</v>
      </c>
      <c r="E23" s="34" t="s">
        <v>346</v>
      </c>
      <c r="F23" s="34" t="str">
        <f>"                    &lt;ConsumerRequest&gt; Dispute Text:hein test hein test hein test hein test h  Dispute detail data: INSOLVENCYORDERId: "&amp;Q2</f>
        <v xml:space="preserve">                    &lt;ConsumerRequest&gt; Dispute Text:hein test hein test hein test hein test h  Dispute detail data: INSOLVENCYORDERId: 1712844</v>
      </c>
      <c r="G23" s="34" t="s">
        <v>418</v>
      </c>
      <c r="H23" s="34" t="s">
        <v>486</v>
      </c>
      <c r="K23" s="34" t="s">
        <v>470</v>
      </c>
      <c r="AM23" s="34" t="s">
        <v>300</v>
      </c>
      <c r="AT23" s="7"/>
    </row>
    <row r="24" spans="1:54" x14ac:dyDescent="0.25">
      <c r="A24" s="34" t="s">
        <v>261</v>
      </c>
      <c r="B24" s="34" t="str">
        <f>"Name: "&amp;AR2</f>
        <v>Name: MRS SALLY SNOOKER</v>
      </c>
      <c r="C24" s="34" t="s">
        <v>260</v>
      </c>
      <c r="D24" s="34" t="s">
        <v>321</v>
      </c>
      <c r="E24" s="34" t="str">
        <f>"Dispute detail data: Link Name: "&amp;AR2</f>
        <v>Dispute detail data: Link Name: MRS SALLY SNOOKER</v>
      </c>
      <c r="G24" s="34" t="str">
        <f>"Dispute detail data: Acc Holder Name: "&amp;AR2</f>
        <v>Dispute detail data: Acc Holder Name: MRS SALLY SNOOKER</v>
      </c>
      <c r="H24" s="34" t="s">
        <v>487</v>
      </c>
      <c r="AM24" s="34" t="s">
        <v>300</v>
      </c>
    </row>
    <row r="25" spans="1:54" x14ac:dyDescent="0.25">
      <c r="A25" s="34" t="s">
        <v>262</v>
      </c>
      <c r="B25" s="34" t="str">
        <f>"Address: "&amp;AV2&amp;" "&amp;AW2&amp;" "&amp;AY2</f>
        <v>Address: 61 THE RIDGE SK6 7ER</v>
      </c>
      <c r="C25" s="34" t="str">
        <f>"ACC Holder Name: "&amp;AR2</f>
        <v>ACC Holder Name: MRS SALLY SNOOKER</v>
      </c>
      <c r="D25" s="34" t="s">
        <v>322</v>
      </c>
      <c r="E25" s="34" t="s">
        <v>322</v>
      </c>
      <c r="F25" s="34" t="s">
        <v>261</v>
      </c>
      <c r="G25" s="34" t="str">
        <f>"Acc Holder Address: "&amp;AV2&amp;" "&amp;AW2&amp;" "&amp;AY2</f>
        <v>Acc Holder Address: 61 THE RIDGE SK6 7ER</v>
      </c>
      <c r="H25" s="34" t="s">
        <v>477</v>
      </c>
      <c r="AM25" s="34" t="s">
        <v>300</v>
      </c>
    </row>
    <row r="26" spans="1:54" ht="15.75" thickBot="1" x14ac:dyDescent="0.3">
      <c r="A26" s="34" t="s">
        <v>263</v>
      </c>
      <c r="B26" s="34" t="s">
        <v>261</v>
      </c>
      <c r="C26" s="34" t="str">
        <f>"Acc Holder Address: "&amp;AV2&amp;" "&amp;AW2&amp;" "&amp;AY2</f>
        <v>Acc Holder Address: 61 THE RIDGE SK6 7ER</v>
      </c>
      <c r="D26" s="34" t="s">
        <v>323</v>
      </c>
      <c r="E26" s="34" t="s">
        <v>323</v>
      </c>
      <c r="F26" s="34" t="s">
        <v>369</v>
      </c>
      <c r="G26" s="34" t="s">
        <v>395</v>
      </c>
      <c r="H26" s="34" t="s">
        <v>478</v>
      </c>
      <c r="AM26" s="34" t="s">
        <v>300</v>
      </c>
    </row>
    <row r="27" spans="1:54" ht="15.75" thickBot="1" x14ac:dyDescent="0.3">
      <c r="A27" s="34" t="s">
        <v>265</v>
      </c>
      <c r="B27" s="34" t="s">
        <v>264</v>
      </c>
      <c r="C27" s="34" t="str">
        <f>"Date of Birth: "&amp;AS2&amp;" 00:00:00"</f>
        <v>Date of Birth: 25/09/1991 00:00:00</v>
      </c>
      <c r="D27" s="34" t="s">
        <v>324</v>
      </c>
      <c r="E27" s="34" t="s">
        <v>324</v>
      </c>
      <c r="F27" s="34" t="s">
        <v>370</v>
      </c>
      <c r="G27" s="34" t="s">
        <v>396</v>
      </c>
      <c r="H27" s="34" t="s">
        <v>479</v>
      </c>
      <c r="W27" s="47" t="s">
        <v>317</v>
      </c>
      <c r="X27" s="48"/>
      <c r="Z27" s="45" t="s">
        <v>430</v>
      </c>
      <c r="AA27" s="46"/>
      <c r="AB27" s="34" t="str">
        <f>LEFT(Z27,8)</f>
        <v>81281449</v>
      </c>
      <c r="AM27" s="34" t="s">
        <v>300</v>
      </c>
    </row>
    <row r="28" spans="1:54" ht="15.75" thickBot="1" x14ac:dyDescent="0.3">
      <c r="A28" s="34" t="s">
        <v>266</v>
      </c>
      <c r="B28" s="34" t="str">
        <f>"CASENUMBER: TEST "&amp;AZ2</f>
        <v xml:space="preserve">CASENUMBER: TEST 80004458 </v>
      </c>
      <c r="C28" s="34" t="str">
        <f>"Status Code: "&amp;AH2</f>
        <v>Status Code: P</v>
      </c>
      <c r="F28" s="34" t="s">
        <v>371</v>
      </c>
      <c r="G28" s="34" t="s">
        <v>397</v>
      </c>
      <c r="H28" s="34" t="s">
        <v>480</v>
      </c>
      <c r="W28" s="18" t="s">
        <v>297</v>
      </c>
      <c r="X28" s="18" t="s">
        <v>299</v>
      </c>
      <c r="Z28" s="45" t="s">
        <v>431</v>
      </c>
      <c r="AA28" s="46"/>
      <c r="AB28" s="34" t="str">
        <f t="shared" ref="AB28:AB46" si="2">LEFT(Z28,8)</f>
        <v>81281450</v>
      </c>
      <c r="AM28" s="34" t="s">
        <v>300</v>
      </c>
    </row>
    <row r="29" spans="1:54" ht="15.75" thickBot="1" x14ac:dyDescent="0.3">
      <c r="A29" s="34" t="s">
        <v>269</v>
      </c>
      <c r="B29" s="34" t="s">
        <v>267</v>
      </c>
      <c r="C29" s="34" t="s">
        <v>268</v>
      </c>
      <c r="D29" s="34" t="s">
        <v>277</v>
      </c>
      <c r="E29" s="34" t="s">
        <v>277</v>
      </c>
      <c r="F29" s="34" t="s">
        <v>266</v>
      </c>
      <c r="G29" s="34" t="s">
        <v>398</v>
      </c>
      <c r="H29" s="34" t="s">
        <v>322</v>
      </c>
      <c r="W29" s="18" t="s">
        <v>2</v>
      </c>
      <c r="X29" s="18" t="s">
        <v>299</v>
      </c>
      <c r="Z29" s="45" t="s">
        <v>432</v>
      </c>
      <c r="AA29" s="46"/>
      <c r="AB29" s="34" t="str">
        <f t="shared" si="2"/>
        <v>81281451</v>
      </c>
      <c r="AM29" s="34" t="s">
        <v>300</v>
      </c>
    </row>
    <row r="30" spans="1:54" ht="15.75" thickBot="1" x14ac:dyDescent="0.3">
      <c r="A30" s="34" t="str">
        <f>"NAME: "&amp;AR2</f>
        <v>NAME: MRS SALLY SNOOKER</v>
      </c>
      <c r="B30" s="34" t="s">
        <v>270</v>
      </c>
      <c r="C30" s="34" t="s">
        <v>271</v>
      </c>
      <c r="D30" s="34" t="str">
        <f>"                    &lt;CCCCustomerID&gt;" &amp; AB2&amp;"&lt;/CCCCustomerID&gt;"</f>
        <v xml:space="preserve">                    &lt;CCCCustomerID&gt;199999&lt;/CCCCustomerID&gt;</v>
      </c>
      <c r="E30" s="34" t="str">
        <f>"                    &lt;CCCCustomerID&gt;" &amp; AB2&amp;"&lt;/CCCCustomerID&gt;"</f>
        <v xml:space="preserve">                    &lt;CCCCustomerID&gt;199999&lt;/CCCCustomerID&gt;</v>
      </c>
      <c r="F30" s="34" t="s">
        <v>372</v>
      </c>
      <c r="G30" s="34" t="s">
        <v>399</v>
      </c>
      <c r="H30" s="34" t="s">
        <v>426</v>
      </c>
      <c r="W30" s="18" t="s">
        <v>298</v>
      </c>
      <c r="X30" s="18" t="s">
        <v>299</v>
      </c>
      <c r="Z30" s="45" t="s">
        <v>433</v>
      </c>
      <c r="AA30" s="46"/>
      <c r="AB30" s="34" t="str">
        <f t="shared" si="2"/>
        <v>81281452</v>
      </c>
      <c r="AM30" s="34" t="s">
        <v>300</v>
      </c>
    </row>
    <row r="31" spans="1:54" ht="15.75" thickBot="1" x14ac:dyDescent="0.3">
      <c r="A31" s="34" t="str">
        <f>"ADDRESS: "&amp;AV2&amp;" "&amp;AW2&amp;" "&amp;AY2</f>
        <v>ADDRESS: 61 THE RIDGE SK6 7ER</v>
      </c>
      <c r="B31" s="34" t="s">
        <v>272</v>
      </c>
      <c r="C31" s="34" t="s">
        <v>273</v>
      </c>
      <c r="D31" s="34" t="str">
        <f>"                          &lt;ResidenceID&gt;"&amp;AU2&amp;"&lt;/ResidenceID&gt;"</f>
        <v xml:space="preserve">                          &lt;ResidenceID&gt;169068274&lt;/ResidenceID&gt;</v>
      </c>
      <c r="E31" s="34" t="str">
        <f>"                          &lt;ResidenceID&gt;"&amp;AU2&amp;"&lt;/ResidenceID&gt;"</f>
        <v xml:space="preserve">                          &lt;ResidenceID&gt;169068274&lt;/ResidenceID&gt;</v>
      </c>
      <c r="F31" s="34" t="s">
        <v>419</v>
      </c>
      <c r="G31" s="34" t="s">
        <v>400</v>
      </c>
      <c r="H31" s="34" t="s">
        <v>427</v>
      </c>
      <c r="W31" s="18" t="s">
        <v>302</v>
      </c>
      <c r="X31" s="18" t="s">
        <v>299</v>
      </c>
      <c r="Z31" s="45" t="s">
        <v>434</v>
      </c>
      <c r="AA31" s="46"/>
      <c r="AB31" s="34" t="str">
        <f t="shared" si="2"/>
        <v>81281453</v>
      </c>
      <c r="AM31" s="34" t="s">
        <v>300</v>
      </c>
    </row>
    <row r="32" spans="1:54" ht="15.75" thickBot="1" x14ac:dyDescent="0.3">
      <c r="B32" s="34" t="s">
        <v>274</v>
      </c>
      <c r="C32" s="34" t="str">
        <f>"Status: "&amp;AI2</f>
        <v>Status: Q</v>
      </c>
      <c r="D32" s="34" t="s">
        <v>278</v>
      </c>
      <c r="E32" s="34" t="s">
        <v>278</v>
      </c>
      <c r="F32" s="34" t="s">
        <v>420</v>
      </c>
      <c r="G32" s="34" t="s">
        <v>401</v>
      </c>
      <c r="W32" s="18" t="s">
        <v>303</v>
      </c>
      <c r="X32" s="29" t="s">
        <v>299</v>
      </c>
      <c r="Z32" s="45" t="s">
        <v>435</v>
      </c>
      <c r="AA32" s="46"/>
      <c r="AB32" s="34" t="str">
        <f t="shared" si="2"/>
        <v>81281454</v>
      </c>
      <c r="AM32" s="34" t="s">
        <v>300</v>
      </c>
    </row>
    <row r="33" spans="1:39" ht="15.75" thickBot="1" x14ac:dyDescent="0.3">
      <c r="A33" s="14" t="s">
        <v>277</v>
      </c>
      <c r="B33" s="14" t="s">
        <v>275</v>
      </c>
      <c r="C33" s="14" t="s">
        <v>276</v>
      </c>
      <c r="D33" s="14" t="str">
        <f>"                      &lt;TitleOther&gt;"&amp;AO2&amp;"&lt;/TitleOther&gt;"</f>
        <v xml:space="preserve">                      &lt;TitleOther&gt;MRS&lt;/TitleOther&gt;</v>
      </c>
      <c r="E33" s="14" t="str">
        <f>"                      &lt;TitleOther&gt;"&amp;AO2&amp;"&lt;/TitleOther&gt;"</f>
        <v xml:space="preserve">                      &lt;TitleOther&gt;MRS&lt;/TitleOther&gt;</v>
      </c>
      <c r="G33" s="34" t="s">
        <v>402</v>
      </c>
      <c r="W33" s="18" t="s">
        <v>0</v>
      </c>
      <c r="X33" s="18" t="s">
        <v>299</v>
      </c>
      <c r="Z33" s="45" t="s">
        <v>436</v>
      </c>
      <c r="AA33" s="46"/>
      <c r="AB33" s="34" t="str">
        <f t="shared" si="2"/>
        <v>81281455</v>
      </c>
      <c r="AM33" s="34" t="s">
        <v>300</v>
      </c>
    </row>
    <row r="34" spans="1:39" ht="15.75" thickBot="1" x14ac:dyDescent="0.3">
      <c r="A34" s="34" t="str">
        <f>"                    &lt;CCCCustomerID&gt;" &amp; AB2&amp;"&lt;/CCCCustomerID&gt;"</f>
        <v xml:space="preserve">                    &lt;CCCCustomerID&gt;199999&lt;/CCCCustomerID&gt;</v>
      </c>
      <c r="B34" s="34" t="s">
        <v>277</v>
      </c>
      <c r="C34" s="34" t="str">
        <f>"Acc Type Code: "&amp;AJ2</f>
        <v>Acc Type Code: CA</v>
      </c>
      <c r="D34" s="34" t="str">
        <f>"                      &lt;Forename&gt;"&amp;AP2&amp;"&lt;/Forename&gt;"</f>
        <v xml:space="preserve">                      &lt;Forename&gt;SALLY&lt;/Forename&gt;</v>
      </c>
      <c r="E34" s="34" t="str">
        <f>"                      &lt;Forename&gt;"&amp;AP2&amp;"&lt;/Forename&gt;"</f>
        <v xml:space="preserve">                      &lt;Forename&gt;SALLY&lt;/Forename&gt;</v>
      </c>
      <c r="F34" s="34" t="s">
        <v>277</v>
      </c>
      <c r="G34" s="34" t="s">
        <v>403</v>
      </c>
      <c r="H34" s="34" t="s">
        <v>277</v>
      </c>
      <c r="W34" s="29" t="s">
        <v>392</v>
      </c>
      <c r="X34" s="18" t="s">
        <v>299</v>
      </c>
      <c r="Z34" s="45" t="s">
        <v>437</v>
      </c>
      <c r="AA34" s="46"/>
      <c r="AB34" s="34" t="str">
        <f t="shared" si="2"/>
        <v>81281456</v>
      </c>
      <c r="AM34" s="34" t="s">
        <v>300</v>
      </c>
    </row>
    <row r="35" spans="1:39" ht="15.75" thickBot="1" x14ac:dyDescent="0.3">
      <c r="A35" s="34" t="str">
        <f>"                          &lt;ResidenceID&gt;"&amp;AU2&amp;"&lt;/ResidenceID&gt;"</f>
        <v xml:space="preserve">                          &lt;ResidenceID&gt;169068274&lt;/ResidenceID&gt;</v>
      </c>
      <c r="B35" s="34" t="str">
        <f>"                    &lt;CCCCustomerID&gt;" &amp; AB2&amp;"&lt;/CCCCustomerID&gt;"</f>
        <v xml:space="preserve">                    &lt;CCCCustomerID&gt;199999&lt;/CCCCustomerID&gt;</v>
      </c>
      <c r="C35" s="34" t="str">
        <f>"Acc Group ID: "&amp;AK2</f>
        <v>Acc Group ID: 7</v>
      </c>
      <c r="D35" s="34" t="s">
        <v>281</v>
      </c>
      <c r="E35" s="34" t="s">
        <v>281</v>
      </c>
      <c r="F35" s="34" t="str">
        <f>"                    &lt;CCCCustomerID&gt;" &amp; AB2&amp;"&lt;/CCCCustomerID&gt;"</f>
        <v xml:space="preserve">                    &lt;CCCCustomerID&gt;199999&lt;/CCCCustomerID&gt;</v>
      </c>
      <c r="G35" s="34" t="s">
        <v>404</v>
      </c>
      <c r="H35" s="34" t="str">
        <f>"                    &lt;CCCCustomerID&gt;" &amp; AB2&amp;"&lt;/CCCCustomerID&gt;"</f>
        <v xml:space="preserve">                    &lt;CCCCustomerID&gt;199999&lt;/CCCCustomerID&gt;</v>
      </c>
      <c r="Z35" s="45" t="s">
        <v>438</v>
      </c>
      <c r="AA35" s="46"/>
      <c r="AB35" s="34" t="str">
        <f t="shared" si="2"/>
        <v>81281457</v>
      </c>
      <c r="AM35" s="34" t="s">
        <v>300</v>
      </c>
    </row>
    <row r="36" spans="1:39" ht="15.75" thickBot="1" x14ac:dyDescent="0.3">
      <c r="A36" s="34" t="s">
        <v>278</v>
      </c>
      <c r="B36" s="34" t="str">
        <f>"                          &lt;ResidenceID&gt;"&amp;AU2&amp;"&lt;/ResidenceID&gt;"</f>
        <v xml:space="preserve">                          &lt;ResidenceID&gt;169068274&lt;/ResidenceID&gt;</v>
      </c>
      <c r="D36" s="34" t="str">
        <f>"                      &lt;Surname&gt;"&amp;AQ2&amp;"&lt;/Surname&gt;"</f>
        <v xml:space="preserve">                      &lt;Surname&gt;SNOOKER&lt;/Surname&gt;</v>
      </c>
      <c r="E36" s="34" t="str">
        <f>"                      &lt;Surname&gt;"&amp;AQ2&amp;"&lt;/Surname&gt;"</f>
        <v xml:space="preserve">                      &lt;Surname&gt;SNOOKER&lt;/Surname&gt;</v>
      </c>
      <c r="F36" s="34" t="str">
        <f>"                          &lt;ResidenceID&gt;"&amp;AU2&amp;"&lt;/ResidenceID&gt;"</f>
        <v xml:space="preserve">                          &lt;ResidenceID&gt;169068274&lt;/ResidenceID&gt;</v>
      </c>
      <c r="G36" s="34" t="s">
        <v>405</v>
      </c>
      <c r="H36" s="34" t="str">
        <f>"                          &lt;ResidenceID&gt;"&amp;AU2&amp;"&lt;/ResidenceID&gt;"</f>
        <v xml:space="preserve">                          &lt;ResidenceID&gt;169068274&lt;/ResidenceID&gt;</v>
      </c>
      <c r="Z36" s="45" t="s">
        <v>439</v>
      </c>
      <c r="AA36" s="46"/>
      <c r="AB36" s="34" t="str">
        <f t="shared" si="2"/>
        <v>81281458</v>
      </c>
      <c r="AM36" s="34" t="s">
        <v>300</v>
      </c>
    </row>
    <row r="37" spans="1:39" ht="15.75" thickBot="1" x14ac:dyDescent="0.3">
      <c r="A37" s="34" t="str">
        <f>"                      &lt;TitleOther&gt;"&amp;AO2&amp;"&lt;/TitleOther&gt;"</f>
        <v xml:space="preserve">                      &lt;TitleOther&gt;MRS&lt;/TitleOther&gt;</v>
      </c>
      <c r="B37" s="34" t="s">
        <v>278</v>
      </c>
      <c r="C37" s="34" t="s">
        <v>277</v>
      </c>
      <c r="D37" s="34" t="s">
        <v>279</v>
      </c>
      <c r="E37" s="34" t="s">
        <v>279</v>
      </c>
      <c r="F37" s="34" t="s">
        <v>278</v>
      </c>
      <c r="G37" s="34" t="s">
        <v>406</v>
      </c>
      <c r="H37" s="34" t="s">
        <v>278</v>
      </c>
      <c r="Z37" s="45" t="s">
        <v>440</v>
      </c>
      <c r="AA37" s="46"/>
      <c r="AB37" s="34" t="str">
        <f t="shared" si="2"/>
        <v>81281459</v>
      </c>
      <c r="AM37" s="34" t="s">
        <v>300</v>
      </c>
    </row>
    <row r="38" spans="1:39" ht="15.75" thickBot="1" x14ac:dyDescent="0.3">
      <c r="A38" s="34" t="str">
        <f>"                      &lt;Forename&gt;"&amp;AP2&amp;"&lt;/Forename&gt;"</f>
        <v xml:space="preserve">                      &lt;Forename&gt;SALLY&lt;/Forename&gt;</v>
      </c>
      <c r="B38" s="34" t="str">
        <f>"                      &lt;TitleOther&gt;"&amp;AO2&amp;"&lt;/TitleOther&gt;"</f>
        <v xml:space="preserve">                      &lt;TitleOther&gt;MRS&lt;/TitleOther&gt;</v>
      </c>
      <c r="C38" s="34" t="str">
        <f>"                    &lt;CCCCustomerID&gt;" &amp; AB2&amp;"&lt;/CCCCustomerID&gt;"</f>
        <v xml:space="preserve">                    &lt;CCCCustomerID&gt;199999&lt;/CCCCustomerID&gt;</v>
      </c>
      <c r="D38" s="34" t="str">
        <f>"                    &lt;DoB&gt;"&amp;AS2&amp;"&lt;/DoB&gt;"</f>
        <v xml:space="preserve">                    &lt;DoB&gt;25/09/1991&lt;/DoB&gt;</v>
      </c>
      <c r="E38" s="34" t="str">
        <f>"                    &lt;DoB&gt;"&amp;AS2&amp;"&lt;/DoB&gt;"</f>
        <v xml:space="preserve">                    &lt;DoB&gt;25/09/1991&lt;/DoB&gt;</v>
      </c>
      <c r="F38" s="34" t="str">
        <f>"                      &lt;TitleOther&gt;"&amp;AO2&amp;"&lt;/TitleOther&gt;"</f>
        <v xml:space="preserve">                      &lt;TitleOther&gt;MRS&lt;/TitleOther&gt;</v>
      </c>
      <c r="H38" s="34" t="str">
        <f>"                      &lt;TitleOther&gt;"&amp;AO2&amp;"&lt;/TitleOther&gt;"</f>
        <v xml:space="preserve">                      &lt;TitleOther&gt;MRS&lt;/TitleOther&gt;</v>
      </c>
      <c r="Z38" s="45" t="s">
        <v>441</v>
      </c>
      <c r="AA38" s="46"/>
      <c r="AB38" s="34" t="str">
        <f t="shared" si="2"/>
        <v>81281460</v>
      </c>
      <c r="AM38" s="34" t="s">
        <v>300</v>
      </c>
    </row>
    <row r="39" spans="1:39" ht="15.75" thickBot="1" x14ac:dyDescent="0.3">
      <c r="A39" s="34" t="str">
        <f>"                      &lt;Surname&gt;"&amp;AQ2&amp;"&lt;/Surname&gt;"</f>
        <v xml:space="preserve">                      &lt;Surname&gt;SNOOKER&lt;/Surname&gt;</v>
      </c>
      <c r="B39" s="34" t="str">
        <f>"                      &lt;Forename&gt;"&amp;AP2&amp;"&lt;/Forename&gt;"</f>
        <v xml:space="preserve">                      &lt;Forename&gt;SALLY&lt;/Forename&gt;</v>
      </c>
      <c r="C39" s="34" t="str">
        <f>"                          &lt;ResidenceID&gt;"&amp;AU2&amp;"&lt;/ResidenceID&gt;"</f>
        <v xml:space="preserve">                          &lt;ResidenceID&gt;169068274&lt;/ResidenceID&gt;</v>
      </c>
      <c r="D39" s="34" t="s">
        <v>280</v>
      </c>
      <c r="E39" s="34" t="s">
        <v>280</v>
      </c>
      <c r="F39" s="34" t="str">
        <f>"                      &lt;Forename&gt;"&amp;AP2&amp;"&lt;/Forename&gt;"</f>
        <v xml:space="preserve">                      &lt;Forename&gt;SALLY&lt;/Forename&gt;</v>
      </c>
      <c r="G39" s="34" t="s">
        <v>277</v>
      </c>
      <c r="H39" s="34" t="str">
        <f>"                      &lt;Forename&gt;"&amp;AP2&amp;"&lt;/Forename&gt;"</f>
        <v xml:space="preserve">                      &lt;Forename&gt;SALLY&lt;/Forename&gt;</v>
      </c>
      <c r="Z39" s="45" t="s">
        <v>442</v>
      </c>
      <c r="AA39" s="46"/>
      <c r="AB39" s="34" t="str">
        <f t="shared" si="2"/>
        <v>81281461</v>
      </c>
      <c r="AM39" s="34" t="s">
        <v>300</v>
      </c>
    </row>
    <row r="40" spans="1:39" ht="15.75" thickBot="1" x14ac:dyDescent="0.3">
      <c r="A40" s="34" t="s">
        <v>279</v>
      </c>
      <c r="B40" s="34" t="str">
        <f>"                      &lt;Surname&gt;"&amp;AQ2&amp;"&lt;/Surname&gt;"</f>
        <v xml:space="preserve">                      &lt;Surname&gt;SNOOKER&lt;/Surname&gt;</v>
      </c>
      <c r="C40" s="34" t="s">
        <v>278</v>
      </c>
      <c r="D40" s="34" t="str">
        <f>"                      &lt;HouseNumber&gt;"&amp;AV2&amp;"&lt;/HouseNumber&gt;"</f>
        <v xml:space="preserve">                      &lt;HouseNumber&gt;61&lt;/HouseNumber&gt;</v>
      </c>
      <c r="E40" s="34" t="str">
        <f>"                      &lt;HouseNumber&gt;"&amp;AV2&amp;"&lt;/HouseNumber&gt;"</f>
        <v xml:space="preserve">                      &lt;HouseNumber&gt;61&lt;/HouseNumber&gt;</v>
      </c>
      <c r="F40" s="34" t="str">
        <f>"                      &lt;Surname&gt;"&amp;AQ2&amp;"&lt;/Surname&gt;"</f>
        <v xml:space="preserve">                      &lt;Surname&gt;SNOOKER&lt;/Surname&gt;</v>
      </c>
      <c r="G40" s="34" t="str">
        <f>"                    &lt;CCCCustomerID&gt;" &amp; AB2&amp;"&lt;/CCCCustomerID&gt;"</f>
        <v xml:space="preserve">                    &lt;CCCCustomerID&gt;199999&lt;/CCCCustomerID&gt;</v>
      </c>
      <c r="H40" s="34" t="str">
        <f>"                      &lt;Surname&gt;"&amp;AQ2&amp;"&lt;/Surname&gt;"</f>
        <v xml:space="preserve">                      &lt;Surname&gt;SNOOKER&lt;/Surname&gt;</v>
      </c>
      <c r="Z40" s="45" t="s">
        <v>443</v>
      </c>
      <c r="AA40" s="46"/>
      <c r="AB40" s="34" t="str">
        <f t="shared" si="2"/>
        <v>81281462</v>
      </c>
      <c r="AM40" s="34" t="s">
        <v>300</v>
      </c>
    </row>
    <row r="41" spans="1:39" ht="15.75" thickBot="1" x14ac:dyDescent="0.3">
      <c r="A41" s="34" t="str">
        <f>"                    &lt;DoB&gt;"&amp;AS2&amp;"&lt;/DoB&gt;"</f>
        <v xml:space="preserve">                    &lt;DoB&gt;25/09/1991&lt;/DoB&gt;</v>
      </c>
      <c r="B41" s="34" t="s">
        <v>279</v>
      </c>
      <c r="C41" s="34" t="str">
        <f>"                      &lt;TitleOther&gt;"&amp;AO2&amp;"&lt;/TitleOther&gt;"</f>
        <v xml:space="preserve">                      &lt;TitleOther&gt;MRS&lt;/TitleOther&gt;</v>
      </c>
      <c r="D41" s="34" t="str">
        <f>"                      &lt;Street1&gt;"&amp;AW2&amp;"&lt;/Street1&gt;"</f>
        <v xml:space="preserve">                      &lt;Street1&gt;THE RIDGE&lt;/Street1&gt;</v>
      </c>
      <c r="E41" s="34" t="str">
        <f>"                      &lt;Street1&gt;"&amp;AW2&amp;"&lt;/Street1&gt;"</f>
        <v xml:space="preserve">                      &lt;Street1&gt;THE RIDGE&lt;/Street1&gt;</v>
      </c>
      <c r="F41" s="34" t="s">
        <v>279</v>
      </c>
      <c r="G41" s="34" t="str">
        <f>"                          &lt;ResidenceID&gt;"&amp;AU2&amp;"&lt;/ResidenceID&gt;"</f>
        <v xml:space="preserve">                          &lt;ResidenceID&gt;169068274&lt;/ResidenceID&gt;</v>
      </c>
      <c r="H41" s="34" t="s">
        <v>279</v>
      </c>
      <c r="Z41" s="45" t="s">
        <v>444</v>
      </c>
      <c r="AA41" s="46"/>
      <c r="AB41" s="34" t="str">
        <f t="shared" si="2"/>
        <v>81281463</v>
      </c>
      <c r="AM41" s="34" t="s">
        <v>300</v>
      </c>
    </row>
    <row r="42" spans="1:39" ht="15.75" thickBot="1" x14ac:dyDescent="0.3">
      <c r="A42" s="34" t="s">
        <v>280</v>
      </c>
      <c r="B42" s="34" t="str">
        <f>"                    &lt;DoB&gt;"&amp;AS2&amp;"&lt;/DoB&gt;"</f>
        <v xml:space="preserve">                    &lt;DoB&gt;25/09/1991&lt;/DoB&gt;</v>
      </c>
      <c r="C42" s="34" t="str">
        <f>"                      &lt;Forename&gt;"&amp;AP2&amp;"&lt;/Forename&gt;"</f>
        <v xml:space="preserve">                      &lt;Forename&gt;SALLY&lt;/Forename&gt;</v>
      </c>
      <c r="D42" s="34" t="str">
        <f>"                      &lt;Town&gt;"&amp;AX2&amp;"&lt;/Town&gt;"</f>
        <v xml:space="preserve">                      &lt;Town&gt;STOCKPORT&lt;/Town&gt;</v>
      </c>
      <c r="E42" s="34" t="str">
        <f>"                      &lt;Town&gt;"&amp;AX2&amp;"&lt;/Town&gt;"</f>
        <v xml:space="preserve">                      &lt;Town&gt;STOCKPORT&lt;/Town&gt;</v>
      </c>
      <c r="F42" s="34" t="str">
        <f>"                    &lt;DoB&gt;"&amp;AS2&amp;"&lt;/DoB&gt;"</f>
        <v xml:space="preserve">                    &lt;DoB&gt;25/09/1991&lt;/DoB&gt;</v>
      </c>
      <c r="G42" s="34" t="s">
        <v>278</v>
      </c>
      <c r="H42" s="34" t="str">
        <f>"                    &lt;DoB&gt;"&amp;AS2&amp;"&lt;/DoB&gt;"</f>
        <v xml:space="preserve">                    &lt;DoB&gt;25/09/1991&lt;/DoB&gt;</v>
      </c>
      <c r="Z42" s="45" t="s">
        <v>445</v>
      </c>
      <c r="AA42" s="46"/>
      <c r="AB42" s="34" t="str">
        <f t="shared" si="2"/>
        <v>81281464</v>
      </c>
      <c r="AM42" s="34" t="s">
        <v>300</v>
      </c>
    </row>
    <row r="43" spans="1:39" ht="15.75" thickBot="1" x14ac:dyDescent="0.3">
      <c r="A43" s="34" t="s">
        <v>282</v>
      </c>
      <c r="B43" s="34" t="s">
        <v>280</v>
      </c>
      <c r="C43" s="34" t="s">
        <v>281</v>
      </c>
      <c r="D43" s="34" t="str">
        <f>"                      &lt;PostCode&gt;"&amp;AY2&amp;"&lt;/PostCode&gt;"</f>
        <v xml:space="preserve">                      &lt;PostCode&gt;SK6 7ER&lt;/PostCode&gt;</v>
      </c>
      <c r="E43" s="34" t="str">
        <f>"                      &lt;PostCode&gt;"&amp;AY2&amp;"&lt;/PostCode&gt;"</f>
        <v xml:space="preserve">                      &lt;PostCode&gt;SK6 7ER&lt;/PostCode&gt;</v>
      </c>
      <c r="F43" s="34" t="s">
        <v>280</v>
      </c>
      <c r="G43" s="34" t="str">
        <f>"                      &lt;TitleOther&gt;"&amp;AO2&amp;"&lt;/TitleOther&gt;"</f>
        <v xml:space="preserve">                      &lt;TitleOther&gt;MRS&lt;/TitleOther&gt;</v>
      </c>
      <c r="H43" s="34" t="s">
        <v>280</v>
      </c>
      <c r="Z43" s="45" t="s">
        <v>446</v>
      </c>
      <c r="AA43" s="46"/>
      <c r="AB43" s="34" t="str">
        <f t="shared" si="2"/>
        <v>81281465</v>
      </c>
      <c r="AM43" s="34" t="s">
        <v>300</v>
      </c>
    </row>
    <row r="44" spans="1:39" ht="15.75" thickBot="1" x14ac:dyDescent="0.3">
      <c r="A44" s="34" t="s">
        <v>283</v>
      </c>
      <c r="B44" s="34" t="s">
        <v>282</v>
      </c>
      <c r="C44" s="34" t="str">
        <f>"                      &lt;Surname&gt;"&amp;AQ2&amp;"&lt;/Surname&gt;"</f>
        <v xml:space="preserve">                      &lt;Surname&gt;SNOOKER&lt;/Surname&gt;</v>
      </c>
      <c r="D44" s="34" t="s">
        <v>285</v>
      </c>
      <c r="E44" s="34" t="s">
        <v>285</v>
      </c>
      <c r="F44" s="34" t="s">
        <v>282</v>
      </c>
      <c r="G44" s="34" t="str">
        <f>"                      &lt;Forename&gt;"&amp;AP2&amp;"&lt;/Forename&gt;"</f>
        <v xml:space="preserve">                      &lt;Forename&gt;SALLY&lt;/Forename&gt;</v>
      </c>
      <c r="H44" s="34" t="s">
        <v>282</v>
      </c>
      <c r="Z44" s="45" t="s">
        <v>447</v>
      </c>
      <c r="AA44" s="46"/>
      <c r="AB44" s="34" t="str">
        <f t="shared" si="2"/>
        <v>81281466</v>
      </c>
      <c r="AM44" s="34" t="s">
        <v>300</v>
      </c>
    </row>
    <row r="45" spans="1:39" ht="15.75" thickBot="1" x14ac:dyDescent="0.3">
      <c r="A45" s="34" t="str">
        <f>"                      &lt;HouseNumber&gt;"&amp;AV2&amp;"&lt;/HouseNumber&gt;"</f>
        <v xml:space="preserve">                      &lt;HouseNumber&gt;61&lt;/HouseNumber&gt;</v>
      </c>
      <c r="B45" s="34" t="s">
        <v>283</v>
      </c>
      <c r="C45" s="34" t="s">
        <v>279</v>
      </c>
      <c r="D45" s="34" t="str">
        <f>"                    &lt;CCCAliasID&gt;"&amp;U2&amp;"&lt;/CCCAliasID&gt;"</f>
        <v xml:space="preserve">                    &lt;CCCAliasID&gt;3464043&lt;/CCCAliasID&gt;</v>
      </c>
      <c r="E45" s="34" t="str">
        <f>"                    &lt;CCCAssocID&gt;"&amp;S2&amp;"&lt;/CCCAssocID&gt;"</f>
        <v xml:space="preserve">                    &lt;CCCAssocID&gt;22934029&lt;/CCCAssocID&gt;</v>
      </c>
      <c r="F45" s="34" t="s">
        <v>283</v>
      </c>
      <c r="G45" s="34" t="str">
        <f>"                      &lt;Surname&gt;"&amp;AQ2&amp;"&lt;/Surname&gt;"</f>
        <v xml:space="preserve">                      &lt;Surname&gt;SNOOKER&lt;/Surname&gt;</v>
      </c>
      <c r="H45" s="34" t="s">
        <v>283</v>
      </c>
      <c r="Z45" s="45" t="s">
        <v>448</v>
      </c>
      <c r="AA45" s="46"/>
      <c r="AB45" s="34" t="str">
        <f t="shared" si="2"/>
        <v>81281467</v>
      </c>
      <c r="AM45" s="34" t="s">
        <v>300</v>
      </c>
    </row>
    <row r="46" spans="1:39" ht="15.75" thickBot="1" x14ac:dyDescent="0.3">
      <c r="A46" s="34" t="str">
        <f>"                      &lt;Street1&gt;"&amp;AW2&amp;"&lt;/Street1&gt;"</f>
        <v xml:space="preserve">                      &lt;Street1&gt;THE RIDGE&lt;/Street1&gt;</v>
      </c>
      <c r="B46" s="34" t="str">
        <f>"                      &lt;HouseNumber&gt;"&amp;AV2&amp;"&lt;/HouseNumber&gt;"</f>
        <v xml:space="preserve">                      &lt;HouseNumber&gt;61&lt;/HouseNumber&gt;</v>
      </c>
      <c r="C46" s="34" t="str">
        <f>"                    &lt;DoB&gt;"&amp;AS2&amp;"&lt;/DoB&gt;"</f>
        <v xml:space="preserve">                    &lt;DoB&gt;25/09/1991&lt;/DoB&gt;</v>
      </c>
      <c r="D46" s="34" t="s">
        <v>286</v>
      </c>
      <c r="E46" s="34" t="s">
        <v>286</v>
      </c>
      <c r="F46" s="34" t="str">
        <f>"                      &lt;HouseNumber&gt;"&amp;AV2&amp;"&lt;/HouseNumber&gt;"</f>
        <v xml:space="preserve">                      &lt;HouseNumber&gt;61&lt;/HouseNumber&gt;</v>
      </c>
      <c r="G46" s="34" t="s">
        <v>279</v>
      </c>
      <c r="H46" s="34" t="str">
        <f>"                      &lt;HouseNumber&gt;"&amp;AV2&amp;"&lt;/HouseNumber&gt;"</f>
        <v xml:space="preserve">                      &lt;HouseNumber&gt;61&lt;/HouseNumber&gt;</v>
      </c>
      <c r="Z46" s="45" t="s">
        <v>449</v>
      </c>
      <c r="AA46" s="46"/>
      <c r="AB46" s="34" t="str">
        <f t="shared" si="2"/>
        <v>81281468</v>
      </c>
      <c r="AM46" s="34" t="s">
        <v>300</v>
      </c>
    </row>
    <row r="47" spans="1:39" ht="15.75" thickBot="1" x14ac:dyDescent="0.3">
      <c r="A47" s="34" t="s">
        <v>284</v>
      </c>
      <c r="B47" s="34" t="str">
        <f>"                      &lt;Street1&gt;"&amp;AW2&amp;"&lt;/Street1&gt;"</f>
        <v xml:space="preserve">                      &lt;Street1&gt;THE RIDGE&lt;/Street1&gt;</v>
      </c>
      <c r="C47" s="34" t="s">
        <v>280</v>
      </c>
      <c r="D47" s="34" t="s">
        <v>288</v>
      </c>
      <c r="E47" s="34" t="s">
        <v>288</v>
      </c>
      <c r="F47" s="34" t="str">
        <f>"                      &lt;Street1&gt;"&amp;AW2&amp;"&lt;/Street1&gt;"</f>
        <v xml:space="preserve">                      &lt;Street1&gt;THE RIDGE&lt;/Street1&gt;</v>
      </c>
      <c r="G47" s="34" t="str">
        <f>"                    &lt;DoB&gt;"&amp;AS2&amp;"&lt;/DoB&gt;"</f>
        <v xml:space="preserve">                    &lt;DoB&gt;25/09/1991&lt;/DoB&gt;</v>
      </c>
      <c r="H47" s="34" t="str">
        <f>"                      &lt;Street1&gt;"&amp;AW2&amp;"&lt;/Street1&gt;"</f>
        <v xml:space="preserve">                      &lt;Street1&gt;THE RIDGE&lt;/Street1&gt;</v>
      </c>
      <c r="Z47" s="45" t="s">
        <v>450</v>
      </c>
      <c r="AA47" s="46"/>
      <c r="AM47" s="34" t="s">
        <v>300</v>
      </c>
    </row>
    <row r="48" spans="1:39" x14ac:dyDescent="0.25">
      <c r="A48" s="34" t="str">
        <f>"                      &lt;Town&gt;"&amp;AX2&amp;"&lt;/Town&gt;"</f>
        <v xml:space="preserve">                      &lt;Town&gt;STOCKPORT&lt;/Town&gt;</v>
      </c>
      <c r="B48" s="34" t="s">
        <v>284</v>
      </c>
      <c r="C48" s="34" t="str">
        <f>"                      &lt;HouseNumber&gt;"&amp;AV2&amp;"&lt;/HouseNumber&gt;"</f>
        <v xml:space="preserve">                      &lt;HouseNumber&gt;61&lt;/HouseNumber&gt;</v>
      </c>
      <c r="D48" s="34" t="s">
        <v>289</v>
      </c>
      <c r="E48" s="34" t="s">
        <v>289</v>
      </c>
      <c r="F48" s="34" t="s">
        <v>284</v>
      </c>
      <c r="G48" s="34" t="s">
        <v>280</v>
      </c>
      <c r="H48" s="34" t="s">
        <v>284</v>
      </c>
      <c r="AM48" s="34" t="s">
        <v>300</v>
      </c>
    </row>
    <row r="49" spans="1:39" x14ac:dyDescent="0.25">
      <c r="A49" s="34" t="str">
        <f>"                      &lt;PostCode&gt;"&amp;AY2&amp;"&lt;/PostCode&gt;"</f>
        <v xml:space="preserve">                      &lt;PostCode&gt;SK6 7ER&lt;/PostCode&gt;</v>
      </c>
      <c r="B49" s="34" t="str">
        <f>"                      &lt;Town&gt;"&amp;AX2&amp;"&lt;/Town&gt;"</f>
        <v xml:space="preserve">                      &lt;Town&gt;STOCKPORT&lt;/Town&gt;</v>
      </c>
      <c r="C49" s="34" t="str">
        <f>"                      &lt;Street1&gt;"&amp;AW2&amp;"&lt;/Street1&gt;"</f>
        <v xml:space="preserve">                      &lt;Street1&gt;THE RIDGE&lt;/Street1&gt;</v>
      </c>
      <c r="D49" s="34" t="s">
        <v>290</v>
      </c>
      <c r="E49" s="34" t="s">
        <v>290</v>
      </c>
      <c r="F49" s="34" t="str">
        <f>"                      &lt;Town&gt;"&amp;AX2&amp;"&lt;/Town&gt;"</f>
        <v xml:space="preserve">                      &lt;Town&gt;STOCKPORT&lt;/Town&gt;</v>
      </c>
      <c r="G49" s="34" t="s">
        <v>282</v>
      </c>
      <c r="H49" s="34" t="str">
        <f>"                      &lt;Town&gt;"&amp;AX2&amp;"&lt;/Town&gt;"</f>
        <v xml:space="preserve">                      &lt;Town&gt;STOCKPORT&lt;/Town&gt;</v>
      </c>
      <c r="AM49" s="34" t="s">
        <v>300</v>
      </c>
    </row>
    <row r="50" spans="1:39" x14ac:dyDescent="0.25">
      <c r="A50" s="34" t="s">
        <v>285</v>
      </c>
      <c r="B50" s="34" t="str">
        <f>"                      &lt;PostCode&gt;"&amp;AY2&amp;"&lt;/PostCode&gt;"</f>
        <v xml:space="preserve">                      &lt;PostCode&gt;SK6 7ER&lt;/PostCode&gt;</v>
      </c>
      <c r="C50" s="34" t="str">
        <f>"                      &lt;Town&gt;"&amp;AX2&amp;"&lt;/Town&gt;"</f>
        <v xml:space="preserve">                      &lt;Town&gt;STOCKPORT&lt;/Town&gt;</v>
      </c>
      <c r="D50" s="34" t="s">
        <v>291</v>
      </c>
      <c r="E50" s="34" t="s">
        <v>291</v>
      </c>
      <c r="F50" s="34" t="str">
        <f>"                      &lt;PostCode&gt;"&amp;AY2&amp;"&lt;/PostCode&gt;"</f>
        <v xml:space="preserve">                      &lt;PostCode&gt;SK6 7ER&lt;/PostCode&gt;</v>
      </c>
      <c r="G50" s="34" t="s">
        <v>283</v>
      </c>
      <c r="H50" s="34" t="str">
        <f>"                      &lt;PostCode&gt;"&amp;AY2&amp;"&lt;/PostCode&gt;"</f>
        <v xml:space="preserve">                      &lt;PostCode&gt;SK6 7ER&lt;/PostCode&gt;</v>
      </c>
      <c r="AM50" s="34" t="s">
        <v>300</v>
      </c>
    </row>
    <row r="51" spans="1:39" x14ac:dyDescent="0.25">
      <c r="A51" s="34" t="str">
        <f>"                    &lt;CCCInsolvencyOrderID&gt;"&amp;X2&amp;"&lt;/CCCInsolvencyOrderID&gt;"</f>
        <v xml:space="preserve">                    &lt;CCCInsolvencyOrderID&gt;1712862&lt;/CCCInsolvencyOrderID&gt;</v>
      </c>
      <c r="B51" s="34" t="s">
        <v>285</v>
      </c>
      <c r="C51" s="34" t="str">
        <f>"                      &lt;PostCode&gt;"&amp;AY2&amp;"&lt;/PostCode&gt;"</f>
        <v xml:space="preserve">                      &lt;PostCode&gt;SK6 7ER&lt;/PostCode&gt;</v>
      </c>
      <c r="D51" s="34" t="s">
        <v>292</v>
      </c>
      <c r="E51" s="34" t="s">
        <v>292</v>
      </c>
      <c r="F51" s="34" t="s">
        <v>285</v>
      </c>
      <c r="G51" s="34" t="str">
        <f>"                      &lt;HouseNumber&gt;"&amp;AV2&amp;"&lt;/HouseNumber&gt;"</f>
        <v xml:space="preserve">                      &lt;HouseNumber&gt;61&lt;/HouseNumber&gt;</v>
      </c>
      <c r="H51" s="34" t="s">
        <v>285</v>
      </c>
      <c r="AM51" s="34" t="s">
        <v>300</v>
      </c>
    </row>
    <row r="52" spans="1:39" x14ac:dyDescent="0.25">
      <c r="A52" s="34" t="s">
        <v>286</v>
      </c>
      <c r="B52" s="34" t="str">
        <f>"                    &lt;CCCCCJCasePerID&gt;"&amp;AZ2&amp;"&lt;/CCCCCJCasePerID&gt;"</f>
        <v xml:space="preserve">                    &lt;CCCCCJCasePerID&gt;80004458 &lt;/CCCCCJCasePerID&gt;</v>
      </c>
      <c r="C52" s="34" t="s">
        <v>285</v>
      </c>
      <c r="D52" s="34" t="s">
        <v>293</v>
      </c>
      <c r="E52" s="34" t="s">
        <v>293</v>
      </c>
      <c r="F52" s="34" t="str">
        <f>"                    &lt;CCCInsolvencyOrderID&gt;"&amp;Q2&amp;"&lt;/CCCInsolvencyOrderID&gt;"</f>
        <v xml:space="preserve">                    &lt;CCCInsolvencyOrderID&gt;1712844&lt;/CCCInsolvencyOrderID&gt;</v>
      </c>
      <c r="G52" s="34" t="str">
        <f>"                      &lt;Street1&gt;"&amp;AW2&amp;"&lt;/Street1&gt;"</f>
        <v xml:space="preserve">                      &lt;Street1&gt;THE RIDGE&lt;/Street1&gt;</v>
      </c>
      <c r="H52" s="34" t="str">
        <f>"                    &lt;CCCAddressLinkID&gt;"&amp;K2&amp;"&lt;/CCCAddressLinkID&gt;"</f>
        <v xml:space="preserve">                    &lt;CCCAddressLinkID&gt;81281458&lt;/CCCAddressLinkID&gt;</v>
      </c>
      <c r="AM52" s="34" t="s">
        <v>300</v>
      </c>
    </row>
    <row r="53" spans="1:39" x14ac:dyDescent="0.25">
      <c r="A53" s="34" t="s">
        <v>288</v>
      </c>
      <c r="B53" s="34" t="s">
        <v>286</v>
      </c>
      <c r="C53" s="34" t="s">
        <v>423</v>
      </c>
      <c r="D53" s="34" t="s">
        <v>294</v>
      </c>
      <c r="E53" s="34" t="s">
        <v>294</v>
      </c>
      <c r="F53" s="34" t="s">
        <v>286</v>
      </c>
      <c r="G53" s="34" t="s">
        <v>284</v>
      </c>
      <c r="H53" s="34" t="s">
        <v>286</v>
      </c>
      <c r="AM53" s="34" t="s">
        <v>300</v>
      </c>
    </row>
    <row r="54" spans="1:39" x14ac:dyDescent="0.25">
      <c r="A54" s="34" t="s">
        <v>289</v>
      </c>
      <c r="B54" s="34" t="s">
        <v>288</v>
      </c>
      <c r="C54" s="34" t="str">
        <f>"                    &lt;CCCAccountID&gt;"&amp;BA2&amp;"&lt;/CCCAccountID&gt;"</f>
        <v xml:space="preserve">                    &lt;CCCAccountID&gt;100000695&lt;/CCCAccountID&gt;</v>
      </c>
      <c r="D54" s="34" t="s">
        <v>295</v>
      </c>
      <c r="E54" s="34" t="s">
        <v>295</v>
      </c>
      <c r="F54" s="34" t="s">
        <v>288</v>
      </c>
      <c r="G54" s="34" t="str">
        <f>"                      &lt;Town&gt;"&amp;AX2&amp;"&lt;/Town&gt;"</f>
        <v xml:space="preserve">                      &lt;Town&gt;STOCKPORT&lt;/Town&gt;</v>
      </c>
      <c r="H54" s="34" t="s">
        <v>288</v>
      </c>
      <c r="AM54" s="34" t="s">
        <v>300</v>
      </c>
    </row>
    <row r="55" spans="1:39" x14ac:dyDescent="0.25">
      <c r="A55" s="34" t="s">
        <v>290</v>
      </c>
      <c r="B55" s="34" t="s">
        <v>289</v>
      </c>
      <c r="C55" s="34" t="str">
        <f>"                    &lt;CCCShAccHolderID&gt;"&amp;BB2&amp;"&lt;/CCCShAccHolderID&gt;"</f>
        <v xml:space="preserve">                    &lt;CCCShAccHolderID&gt;100000496&lt;/CCCShAccHolderID&gt;</v>
      </c>
      <c r="D55" s="34" t="s">
        <v>296</v>
      </c>
      <c r="E55" s="34" t="s">
        <v>296</v>
      </c>
      <c r="F55" s="34" t="s">
        <v>289</v>
      </c>
      <c r="G55" s="34" t="str">
        <f>"                      &lt;PostCode&gt;"&amp;AY2&amp;"&lt;/PostCode&gt;"</f>
        <v xml:space="preserve">                      &lt;PostCode&gt;SK6 7ER&lt;/PostCode&gt;</v>
      </c>
      <c r="H55" s="34" t="s">
        <v>289</v>
      </c>
      <c r="AM55" s="34" t="s">
        <v>300</v>
      </c>
    </row>
    <row r="56" spans="1:39" x14ac:dyDescent="0.25">
      <c r="A56" s="34" t="s">
        <v>291</v>
      </c>
      <c r="B56" s="34" t="s">
        <v>290</v>
      </c>
      <c r="C56" s="34" t="s">
        <v>286</v>
      </c>
      <c r="F56" s="34" t="s">
        <v>290</v>
      </c>
      <c r="G56" s="34" t="s">
        <v>285</v>
      </c>
      <c r="H56" s="34" t="s">
        <v>290</v>
      </c>
      <c r="AM56" s="34" t="s">
        <v>300</v>
      </c>
    </row>
    <row r="57" spans="1:39" x14ac:dyDescent="0.25">
      <c r="A57" s="34" t="s">
        <v>292</v>
      </c>
      <c r="B57" s="34" t="s">
        <v>291</v>
      </c>
      <c r="C57" s="34" t="s">
        <v>288</v>
      </c>
      <c r="F57" s="34" t="s">
        <v>291</v>
      </c>
      <c r="G57" s="34" t="s">
        <v>423</v>
      </c>
      <c r="H57" s="34" t="s">
        <v>291</v>
      </c>
      <c r="AM57" s="34" t="s">
        <v>300</v>
      </c>
    </row>
    <row r="58" spans="1:39" x14ac:dyDescent="0.25">
      <c r="A58" s="34" t="s">
        <v>293</v>
      </c>
      <c r="B58" s="34" t="s">
        <v>292</v>
      </c>
      <c r="C58" s="34" t="s">
        <v>289</v>
      </c>
      <c r="F58" s="34" t="s">
        <v>292</v>
      </c>
      <c r="G58" s="34" t="s">
        <v>414</v>
      </c>
      <c r="H58" s="34" t="s">
        <v>292</v>
      </c>
      <c r="AM58" s="34" t="s">
        <v>300</v>
      </c>
    </row>
    <row r="59" spans="1:39" x14ac:dyDescent="0.25">
      <c r="A59" s="34" t="s">
        <v>294</v>
      </c>
      <c r="B59" s="34" t="s">
        <v>293</v>
      </c>
      <c r="C59" s="34" t="s">
        <v>290</v>
      </c>
      <c r="F59" s="34" t="s">
        <v>293</v>
      </c>
      <c r="G59" s="34" t="s">
        <v>286</v>
      </c>
      <c r="H59" s="34" t="s">
        <v>293</v>
      </c>
      <c r="AM59" s="34" t="s">
        <v>300</v>
      </c>
    </row>
    <row r="60" spans="1:39" x14ac:dyDescent="0.25">
      <c r="A60" s="34" t="s">
        <v>295</v>
      </c>
      <c r="B60" s="34" t="s">
        <v>294</v>
      </c>
      <c r="C60" s="34" t="s">
        <v>291</v>
      </c>
      <c r="F60" s="34" t="s">
        <v>294</v>
      </c>
      <c r="G60" s="34" t="s">
        <v>288</v>
      </c>
      <c r="H60" s="34" t="s">
        <v>294</v>
      </c>
      <c r="AM60" s="34" t="s">
        <v>300</v>
      </c>
    </row>
    <row r="61" spans="1:39" x14ac:dyDescent="0.25">
      <c r="A61" s="34" t="s">
        <v>296</v>
      </c>
      <c r="B61" s="34" t="s">
        <v>295</v>
      </c>
      <c r="C61" s="34" t="s">
        <v>292</v>
      </c>
      <c r="F61" s="34" t="s">
        <v>295</v>
      </c>
      <c r="G61" s="34" t="s">
        <v>289</v>
      </c>
      <c r="H61" s="34" t="s">
        <v>295</v>
      </c>
      <c r="AM61" s="34" t="s">
        <v>300</v>
      </c>
    </row>
    <row r="62" spans="1:39" x14ac:dyDescent="0.25">
      <c r="B62" s="34" t="s">
        <v>296</v>
      </c>
      <c r="C62" s="34" t="s">
        <v>293</v>
      </c>
      <c r="F62" s="34" t="s">
        <v>296</v>
      </c>
      <c r="G62" s="34" t="s">
        <v>290</v>
      </c>
      <c r="H62" s="34" t="s">
        <v>296</v>
      </c>
      <c r="AM62" s="34" t="s">
        <v>300</v>
      </c>
    </row>
    <row r="63" spans="1:39" x14ac:dyDescent="0.25">
      <c r="C63" s="34" t="s">
        <v>294</v>
      </c>
      <c r="G63" s="34" t="s">
        <v>291</v>
      </c>
      <c r="AM63" s="34" t="s">
        <v>300</v>
      </c>
    </row>
    <row r="64" spans="1:39" x14ac:dyDescent="0.25">
      <c r="C64" s="34" t="s">
        <v>295</v>
      </c>
      <c r="G64" s="34" t="s">
        <v>292</v>
      </c>
      <c r="AM64" s="34" t="s">
        <v>300</v>
      </c>
    </row>
    <row r="65" spans="3:39" x14ac:dyDescent="0.25">
      <c r="C65" s="34" t="s">
        <v>296</v>
      </c>
      <c r="G65" s="34" t="s">
        <v>293</v>
      </c>
      <c r="AM65" s="34" t="s">
        <v>300</v>
      </c>
    </row>
    <row r="66" spans="3:39" x14ac:dyDescent="0.25">
      <c r="G66" s="34" t="s">
        <v>294</v>
      </c>
      <c r="AM66" s="34" t="s">
        <v>300</v>
      </c>
    </row>
    <row r="67" spans="3:39" x14ac:dyDescent="0.25">
      <c r="G67" s="34" t="s">
        <v>295</v>
      </c>
      <c r="I67" s="34" t="s">
        <v>300</v>
      </c>
      <c r="AM67" s="34" t="s">
        <v>300</v>
      </c>
    </row>
    <row r="68" spans="3:39" x14ac:dyDescent="0.25">
      <c r="G68" s="34" t="s">
        <v>296</v>
      </c>
      <c r="AL68" s="34" t="s">
        <v>300</v>
      </c>
    </row>
    <row r="69" spans="3:39" x14ac:dyDescent="0.25">
      <c r="AL69" s="34" t="s">
        <v>300</v>
      </c>
    </row>
    <row r="70" spans="3:39" x14ac:dyDescent="0.25">
      <c r="AL70" s="34" t="s">
        <v>300</v>
      </c>
    </row>
  </sheetData>
  <mergeCells count="22">
    <mergeCell ref="Z37:AA37"/>
    <mergeCell ref="W27:X27"/>
    <mergeCell ref="Z27:AA27"/>
    <mergeCell ref="Z28:AA28"/>
    <mergeCell ref="Z29:AA29"/>
    <mergeCell ref="Z30:AA30"/>
    <mergeCell ref="Z31:AA31"/>
    <mergeCell ref="Z32:AA32"/>
    <mergeCell ref="Z33:AA33"/>
    <mergeCell ref="Z34:AA34"/>
    <mergeCell ref="Z35:AA35"/>
    <mergeCell ref="Z36:AA36"/>
    <mergeCell ref="Z44:AA44"/>
    <mergeCell ref="Z45:AA45"/>
    <mergeCell ref="Z46:AA46"/>
    <mergeCell ref="Z47:AA47"/>
    <mergeCell ref="Z38:AA38"/>
    <mergeCell ref="Z39:AA39"/>
    <mergeCell ref="Z40:AA40"/>
    <mergeCell ref="Z41:AA41"/>
    <mergeCell ref="Z42:AA42"/>
    <mergeCell ref="Z43:AA43"/>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C367-5832-4622-B668-B199FB515DD1}">
  <dimension ref="G1:U9"/>
  <sheetViews>
    <sheetView topLeftCell="J1" workbookViewId="0">
      <selection activeCell="G1" sqref="G1:U9"/>
    </sheetView>
  </sheetViews>
  <sheetFormatPr defaultColWidth="8.7109375" defaultRowHeight="15" x14ac:dyDescent="0.25"/>
  <cols>
    <col min="1" max="1" width="24.140625" style="24" customWidth="1"/>
    <col min="2" max="2" width="20.42578125" style="24" customWidth="1"/>
    <col min="3" max="3" width="13.85546875" style="24" customWidth="1"/>
    <col min="4" max="4" width="12.85546875" style="24" bestFit="1" customWidth="1"/>
    <col min="5" max="5" width="12.140625" style="24" bestFit="1" customWidth="1"/>
    <col min="6" max="6" width="11.85546875" style="24" bestFit="1" customWidth="1"/>
    <col min="7" max="7" width="14.42578125" style="24" customWidth="1"/>
    <col min="8" max="8" width="20.140625" style="24" customWidth="1"/>
    <col min="9" max="9" width="14.140625" style="24" customWidth="1"/>
    <col min="10" max="10" width="11.28515625" style="24" customWidth="1"/>
    <col min="11" max="11" width="11.85546875" style="24" customWidth="1"/>
    <col min="12" max="12" width="9.85546875" style="24" customWidth="1"/>
    <col min="13" max="13" width="12.42578125" style="24" customWidth="1"/>
    <col min="14" max="14" width="19.85546875" style="24" customWidth="1"/>
    <col min="15" max="15" width="13.85546875" style="24" customWidth="1"/>
    <col min="16" max="16" width="14.42578125" style="24" customWidth="1"/>
    <col min="17" max="17" width="12" style="24" customWidth="1"/>
    <col min="18" max="18" width="13.42578125" style="24" customWidth="1"/>
    <col min="19" max="19" width="12.42578125" style="24" customWidth="1"/>
    <col min="20" max="20" width="11.5703125" style="24" customWidth="1"/>
    <col min="21" max="16384" width="8.7109375" style="24"/>
  </cols>
  <sheetData>
    <row r="1" spans="7:21" x14ac:dyDescent="0.25">
      <c r="G1" s="23" t="s">
        <v>471</v>
      </c>
      <c r="H1" s="23" t="s">
        <v>472</v>
      </c>
      <c r="I1" s="23" t="s">
        <v>5</v>
      </c>
      <c r="J1" s="23" t="s">
        <v>17</v>
      </c>
      <c r="K1" s="23" t="s">
        <v>18</v>
      </c>
      <c r="L1" s="23" t="s">
        <v>19</v>
      </c>
      <c r="M1" s="23" t="s">
        <v>20</v>
      </c>
      <c r="N1" s="23" t="s">
        <v>21</v>
      </c>
      <c r="O1" s="23" t="s">
        <v>22</v>
      </c>
      <c r="P1" s="23" t="s">
        <v>23</v>
      </c>
      <c r="Q1" s="23" t="s">
        <v>24</v>
      </c>
      <c r="R1" s="23" t="s">
        <v>25</v>
      </c>
      <c r="S1" s="23" t="s">
        <v>26</v>
      </c>
      <c r="T1" s="23" t="s">
        <v>27</v>
      </c>
      <c r="U1" s="23" t="s">
        <v>28</v>
      </c>
    </row>
    <row r="2" spans="7:21" x14ac:dyDescent="0.25">
      <c r="G2" s="23" t="s">
        <v>461</v>
      </c>
      <c r="H2" s="23">
        <v>101</v>
      </c>
      <c r="I2" s="23">
        <v>182</v>
      </c>
      <c r="J2" s="23" t="s">
        <v>183</v>
      </c>
      <c r="K2" s="23" t="str">
        <f t="shared" ref="K2:K9" si="0">TRIM(LEFT(N2,3))</f>
        <v>MRS</v>
      </c>
      <c r="L2" s="23" t="s">
        <v>184</v>
      </c>
      <c r="M2" s="23" t="s">
        <v>185</v>
      </c>
      <c r="N2" s="23" t="s">
        <v>186</v>
      </c>
      <c r="O2" s="23" t="s">
        <v>187</v>
      </c>
      <c r="P2" s="23" t="str">
        <f t="shared" ref="P2:P9" si="1">RIGHT(O2,4)&amp;"-"&amp;MID(O2,4,2)&amp;"-"&amp;LEFT(O2,2)</f>
        <v>1975-01-23</v>
      </c>
      <c r="Q2" s="23" t="s">
        <v>188</v>
      </c>
      <c r="R2" s="23">
        <v>63</v>
      </c>
      <c r="S2" s="23" t="s">
        <v>43</v>
      </c>
      <c r="T2" s="23" t="s">
        <v>44</v>
      </c>
      <c r="U2" s="23" t="s">
        <v>45</v>
      </c>
    </row>
    <row r="3" spans="7:21" x14ac:dyDescent="0.25">
      <c r="G3" s="23" t="s">
        <v>462</v>
      </c>
      <c r="H3" s="23">
        <v>101</v>
      </c>
      <c r="I3" s="23">
        <v>183</v>
      </c>
      <c r="J3" s="23" t="s">
        <v>194</v>
      </c>
      <c r="K3" s="23" t="str">
        <f t="shared" si="0"/>
        <v>MR</v>
      </c>
      <c r="L3" s="23" t="s">
        <v>195</v>
      </c>
      <c r="M3" s="23" t="s">
        <v>196</v>
      </c>
      <c r="N3" s="23" t="s">
        <v>197</v>
      </c>
      <c r="O3" s="23" t="s">
        <v>198</v>
      </c>
      <c r="P3" s="23" t="str">
        <f t="shared" si="1"/>
        <v>1969-07-07</v>
      </c>
      <c r="Q3" s="23" t="s">
        <v>199</v>
      </c>
      <c r="R3" s="23">
        <v>65</v>
      </c>
      <c r="S3" s="23" t="s">
        <v>43</v>
      </c>
      <c r="T3" s="23" t="s">
        <v>44</v>
      </c>
      <c r="U3" s="23" t="s">
        <v>45</v>
      </c>
    </row>
    <row r="4" spans="7:21" x14ac:dyDescent="0.25">
      <c r="G4" s="23" t="s">
        <v>463</v>
      </c>
      <c r="H4" s="23">
        <v>101</v>
      </c>
      <c r="I4" s="23">
        <v>184</v>
      </c>
      <c r="J4" s="23" t="s">
        <v>205</v>
      </c>
      <c r="K4" s="23" t="str">
        <f t="shared" si="0"/>
        <v>MR</v>
      </c>
      <c r="L4" s="23" t="s">
        <v>206</v>
      </c>
      <c r="M4" s="23" t="s">
        <v>207</v>
      </c>
      <c r="N4" s="23" t="s">
        <v>208</v>
      </c>
      <c r="O4" s="23" t="s">
        <v>209</v>
      </c>
      <c r="P4" s="23" t="str">
        <f t="shared" si="1"/>
        <v>1981-04-09</v>
      </c>
      <c r="Q4" s="23" t="s">
        <v>210</v>
      </c>
      <c r="R4" s="23">
        <v>61</v>
      </c>
      <c r="S4" s="23" t="s">
        <v>43</v>
      </c>
      <c r="T4" s="23" t="s">
        <v>44</v>
      </c>
      <c r="U4" s="23" t="s">
        <v>45</v>
      </c>
    </row>
    <row r="5" spans="7:21" x14ac:dyDescent="0.25">
      <c r="G5" s="23" t="s">
        <v>464</v>
      </c>
      <c r="H5" s="23">
        <v>101</v>
      </c>
      <c r="I5" s="23">
        <v>185</v>
      </c>
      <c r="J5" s="23" t="s">
        <v>216</v>
      </c>
      <c r="K5" s="23" t="str">
        <f t="shared" si="0"/>
        <v>MR</v>
      </c>
      <c r="L5" s="23" t="s">
        <v>217</v>
      </c>
      <c r="M5" s="23" t="s">
        <v>218</v>
      </c>
      <c r="N5" s="23" t="s">
        <v>219</v>
      </c>
      <c r="O5" s="23" t="s">
        <v>220</v>
      </c>
      <c r="P5" s="23" t="str">
        <f t="shared" si="1"/>
        <v>1965-11-12</v>
      </c>
      <c r="Q5" s="23" t="s">
        <v>221</v>
      </c>
      <c r="R5" s="23">
        <v>63</v>
      </c>
      <c r="S5" s="23" t="s">
        <v>43</v>
      </c>
      <c r="T5" s="23" t="s">
        <v>44</v>
      </c>
      <c r="U5" s="23" t="s">
        <v>45</v>
      </c>
    </row>
    <row r="6" spans="7:21" x14ac:dyDescent="0.25">
      <c r="G6" s="23" t="s">
        <v>465</v>
      </c>
      <c r="H6" s="23">
        <v>102</v>
      </c>
      <c r="I6" s="23">
        <v>191</v>
      </c>
      <c r="J6" s="23" t="s">
        <v>227</v>
      </c>
      <c r="K6" s="23" t="str">
        <f t="shared" si="0"/>
        <v>MR</v>
      </c>
      <c r="L6" s="23" t="s">
        <v>228</v>
      </c>
      <c r="M6" s="23" t="s">
        <v>229</v>
      </c>
      <c r="N6" s="23" t="s">
        <v>230</v>
      </c>
      <c r="O6" s="23" t="s">
        <v>231</v>
      </c>
      <c r="P6" s="23" t="str">
        <f t="shared" si="1"/>
        <v>1987-03-14</v>
      </c>
      <c r="Q6" s="23" t="s">
        <v>232</v>
      </c>
      <c r="R6" s="23">
        <v>65</v>
      </c>
      <c r="S6" s="23" t="s">
        <v>43</v>
      </c>
      <c r="T6" s="23" t="s">
        <v>44</v>
      </c>
      <c r="U6" s="23" t="s">
        <v>45</v>
      </c>
    </row>
    <row r="7" spans="7:21" x14ac:dyDescent="0.25">
      <c r="G7" s="23" t="s">
        <v>466</v>
      </c>
      <c r="H7" s="23">
        <v>102</v>
      </c>
      <c r="I7" s="23">
        <v>192</v>
      </c>
      <c r="J7" s="23" t="s">
        <v>240</v>
      </c>
      <c r="K7" s="23" t="str">
        <f t="shared" si="0"/>
        <v>MRS</v>
      </c>
      <c r="L7" s="23" t="s">
        <v>241</v>
      </c>
      <c r="M7" s="23" t="s">
        <v>242</v>
      </c>
      <c r="N7" s="23" t="s">
        <v>243</v>
      </c>
      <c r="O7" s="23" t="s">
        <v>244</v>
      </c>
      <c r="P7" s="23" t="str">
        <f t="shared" si="1"/>
        <v>1979-07-27</v>
      </c>
      <c r="Q7" s="23" t="s">
        <v>245</v>
      </c>
      <c r="R7" s="23">
        <v>61</v>
      </c>
      <c r="S7" s="23" t="s">
        <v>43</v>
      </c>
      <c r="T7" s="23" t="s">
        <v>44</v>
      </c>
      <c r="U7" s="23" t="s">
        <v>45</v>
      </c>
    </row>
    <row r="8" spans="7:21" x14ac:dyDescent="0.25">
      <c r="G8" s="23" t="s">
        <v>467</v>
      </c>
      <c r="H8" s="23">
        <v>102</v>
      </c>
      <c r="I8" s="23">
        <v>193</v>
      </c>
      <c r="J8" s="23" t="s">
        <v>250</v>
      </c>
      <c r="K8" s="23" t="str">
        <f t="shared" si="0"/>
        <v>MRS</v>
      </c>
      <c r="L8" s="23" t="s">
        <v>95</v>
      </c>
      <c r="M8" s="23" t="s">
        <v>251</v>
      </c>
      <c r="N8" s="23" t="s">
        <v>252</v>
      </c>
      <c r="O8" s="23" t="s">
        <v>253</v>
      </c>
      <c r="P8" s="23" t="str">
        <f t="shared" si="1"/>
        <v>1990-01-03</v>
      </c>
      <c r="Q8" s="23" t="s">
        <v>254</v>
      </c>
      <c r="R8" s="23">
        <v>63</v>
      </c>
      <c r="S8" s="23" t="s">
        <v>43</v>
      </c>
      <c r="T8" s="23" t="s">
        <v>44</v>
      </c>
      <c r="U8" s="23" t="s">
        <v>45</v>
      </c>
    </row>
    <row r="9" spans="7:21" x14ac:dyDescent="0.25">
      <c r="G9" s="23" t="s">
        <v>468</v>
      </c>
      <c r="H9" s="23">
        <v>102</v>
      </c>
      <c r="I9" s="23">
        <v>194</v>
      </c>
      <c r="J9" s="23" t="s">
        <v>35</v>
      </c>
      <c r="K9" s="23" t="str">
        <f t="shared" si="0"/>
        <v>MR</v>
      </c>
      <c r="L9" s="23" t="s">
        <v>37</v>
      </c>
      <c r="M9" s="23" t="s">
        <v>38</v>
      </c>
      <c r="N9" s="23" t="s">
        <v>39</v>
      </c>
      <c r="O9" s="23" t="s">
        <v>40</v>
      </c>
      <c r="P9" s="23" t="str">
        <f t="shared" si="1"/>
        <v>1972-04-16</v>
      </c>
      <c r="Q9" s="23" t="s">
        <v>42</v>
      </c>
      <c r="R9" s="23">
        <v>65</v>
      </c>
      <c r="S9" s="23" t="s">
        <v>43</v>
      </c>
      <c r="T9" s="23" t="s">
        <v>44</v>
      </c>
      <c r="U9" s="23"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B5E4-71A4-4385-B8F1-3F6180CC44B2}">
  <dimension ref="B2:S13"/>
  <sheetViews>
    <sheetView workbookViewId="0">
      <selection activeCell="B2" sqref="B2:S12"/>
    </sheetView>
  </sheetViews>
  <sheetFormatPr defaultColWidth="9" defaultRowHeight="15" x14ac:dyDescent="0.25"/>
  <cols>
    <col min="2" max="2" width="23.140625" bestFit="1" customWidth="1"/>
    <col min="3" max="3" width="21.140625" bestFit="1" customWidth="1"/>
    <col min="4" max="4" width="14.42578125" bestFit="1" customWidth="1"/>
    <col min="5" max="5" width="10" bestFit="1" customWidth="1"/>
    <col min="6" max="6" width="10.140625" bestFit="1" customWidth="1"/>
    <col min="8" max="8" width="10.28515625" bestFit="1" customWidth="1"/>
    <col min="9" max="9" width="21.42578125" bestFit="1" customWidth="1"/>
    <col min="10" max="10" width="10.7109375" bestFit="1" customWidth="1"/>
    <col min="11" max="11" width="10.42578125" bestFit="1" customWidth="1"/>
    <col min="12" max="12" width="12" bestFit="1" customWidth="1"/>
    <col min="13" max="13" width="14.42578125" bestFit="1" customWidth="1"/>
    <col min="14" max="14" width="10" bestFit="1" customWidth="1"/>
    <col min="15" max="15" width="11.42578125" bestFit="1" customWidth="1"/>
    <col min="16" max="16" width="9.42578125" bestFit="1" customWidth="1"/>
    <col min="17" max="17" width="13.140625" bestFit="1" customWidth="1"/>
    <col min="18" max="18" width="13.5703125" bestFit="1" customWidth="1"/>
    <col min="19" max="19" width="17.7109375" bestFit="1" customWidth="1"/>
  </cols>
  <sheetData>
    <row r="2" spans="2:19" x14ac:dyDescent="0.25">
      <c r="B2" s="23" t="s">
        <v>3</v>
      </c>
      <c r="C2" s="23" t="s">
        <v>4</v>
      </c>
      <c r="D2" s="23" t="s">
        <v>5</v>
      </c>
      <c r="E2" s="23" t="s">
        <v>17</v>
      </c>
      <c r="F2" s="23" t="s">
        <v>18</v>
      </c>
      <c r="G2" s="23" t="s">
        <v>19</v>
      </c>
      <c r="H2" s="23" t="s">
        <v>20</v>
      </c>
      <c r="I2" s="23" t="s">
        <v>21</v>
      </c>
      <c r="J2" s="23" t="s">
        <v>22</v>
      </c>
      <c r="K2" s="23" t="s">
        <v>23</v>
      </c>
      <c r="L2" s="23" t="s">
        <v>24</v>
      </c>
      <c r="M2" s="23" t="s">
        <v>25</v>
      </c>
      <c r="N2" s="23" t="s">
        <v>26</v>
      </c>
      <c r="O2" s="23" t="s">
        <v>27</v>
      </c>
      <c r="P2" s="23" t="s">
        <v>28</v>
      </c>
      <c r="Q2" s="23" t="s">
        <v>29</v>
      </c>
      <c r="R2" s="23" t="s">
        <v>30</v>
      </c>
      <c r="S2" s="23" t="s">
        <v>31</v>
      </c>
    </row>
    <row r="3" spans="2:19" x14ac:dyDescent="0.25">
      <c r="B3" s="23">
        <v>510</v>
      </c>
      <c r="C3" s="23" t="s">
        <v>156</v>
      </c>
      <c r="D3" s="23">
        <v>74</v>
      </c>
      <c r="E3" s="23" t="s">
        <v>159</v>
      </c>
      <c r="F3" s="23" t="s">
        <v>36</v>
      </c>
      <c r="G3" s="23" t="s">
        <v>160</v>
      </c>
      <c r="H3" s="23" t="s">
        <v>161</v>
      </c>
      <c r="I3" s="23" t="s">
        <v>162</v>
      </c>
      <c r="J3" s="23" t="s">
        <v>163</v>
      </c>
      <c r="K3" s="23" t="s">
        <v>306</v>
      </c>
      <c r="L3" s="23" t="s">
        <v>164</v>
      </c>
      <c r="M3" s="23">
        <v>65</v>
      </c>
      <c r="N3" s="23" t="s">
        <v>43</v>
      </c>
      <c r="O3" s="23" t="s">
        <v>44</v>
      </c>
      <c r="P3" s="23" t="s">
        <v>45</v>
      </c>
      <c r="Q3" s="23" t="s">
        <v>165</v>
      </c>
      <c r="R3" s="23" t="s">
        <v>166</v>
      </c>
      <c r="S3" s="23" t="s">
        <v>167</v>
      </c>
    </row>
    <row r="4" spans="2:19" x14ac:dyDescent="0.25">
      <c r="B4" s="23">
        <v>501</v>
      </c>
      <c r="C4" s="23" t="s">
        <v>169</v>
      </c>
      <c r="D4" s="23">
        <v>75</v>
      </c>
      <c r="E4" s="23" t="s">
        <v>171</v>
      </c>
      <c r="F4" s="23" t="s">
        <v>301</v>
      </c>
      <c r="G4" s="23" t="s">
        <v>172</v>
      </c>
      <c r="H4" s="23" t="s">
        <v>173</v>
      </c>
      <c r="I4" s="23" t="s">
        <v>174</v>
      </c>
      <c r="J4" s="23" t="s">
        <v>175</v>
      </c>
      <c r="K4" s="23" t="s">
        <v>307</v>
      </c>
      <c r="L4" s="23" t="s">
        <v>176</v>
      </c>
      <c r="M4" s="23">
        <v>61</v>
      </c>
      <c r="N4" s="23" t="s">
        <v>43</v>
      </c>
      <c r="O4" s="23" t="s">
        <v>44</v>
      </c>
      <c r="P4" s="23" t="s">
        <v>45</v>
      </c>
      <c r="Q4" s="23" t="s">
        <v>177</v>
      </c>
      <c r="R4" s="23" t="s">
        <v>178</v>
      </c>
      <c r="S4" s="23" t="s">
        <v>179</v>
      </c>
    </row>
    <row r="5" spans="2:19" x14ac:dyDescent="0.25">
      <c r="B5" s="23">
        <v>502</v>
      </c>
      <c r="C5" s="23" t="s">
        <v>181</v>
      </c>
      <c r="D5" s="23">
        <v>76</v>
      </c>
      <c r="E5" s="23" t="s">
        <v>183</v>
      </c>
      <c r="F5" s="23" t="s">
        <v>301</v>
      </c>
      <c r="G5" s="23" t="s">
        <v>184</v>
      </c>
      <c r="H5" s="23" t="s">
        <v>185</v>
      </c>
      <c r="I5" s="23" t="s">
        <v>186</v>
      </c>
      <c r="J5" s="23" t="s">
        <v>187</v>
      </c>
      <c r="K5" s="23" t="s">
        <v>308</v>
      </c>
      <c r="L5" s="23" t="s">
        <v>188</v>
      </c>
      <c r="M5" s="23">
        <v>63</v>
      </c>
      <c r="N5" s="23" t="s">
        <v>43</v>
      </c>
      <c r="O5" s="23" t="s">
        <v>44</v>
      </c>
      <c r="P5" s="23" t="s">
        <v>45</v>
      </c>
      <c r="Q5" s="23" t="s">
        <v>189</v>
      </c>
      <c r="R5" s="23" t="s">
        <v>190</v>
      </c>
      <c r="S5" s="23" t="s">
        <v>191</v>
      </c>
    </row>
    <row r="6" spans="2:19" x14ac:dyDescent="0.25">
      <c r="B6" s="23">
        <v>504</v>
      </c>
      <c r="C6" s="23" t="s">
        <v>193</v>
      </c>
      <c r="D6" s="23">
        <v>77</v>
      </c>
      <c r="E6" s="23" t="s">
        <v>194</v>
      </c>
      <c r="F6" s="23" t="s">
        <v>36</v>
      </c>
      <c r="G6" s="23" t="s">
        <v>195</v>
      </c>
      <c r="H6" s="23" t="s">
        <v>196</v>
      </c>
      <c r="I6" s="23" t="s">
        <v>197</v>
      </c>
      <c r="J6" s="23" t="s">
        <v>198</v>
      </c>
      <c r="K6" s="23" t="s">
        <v>309</v>
      </c>
      <c r="L6" s="23" t="s">
        <v>199</v>
      </c>
      <c r="M6" s="23">
        <v>65</v>
      </c>
      <c r="N6" s="23" t="s">
        <v>43</v>
      </c>
      <c r="O6" s="23" t="s">
        <v>44</v>
      </c>
      <c r="P6" s="23" t="s">
        <v>45</v>
      </c>
      <c r="Q6" s="23" t="s">
        <v>200</v>
      </c>
      <c r="R6" s="23" t="s">
        <v>201</v>
      </c>
      <c r="S6" s="23" t="s">
        <v>202</v>
      </c>
    </row>
    <row r="7" spans="2:19" x14ac:dyDescent="0.25">
      <c r="B7" s="23">
        <v>503</v>
      </c>
      <c r="C7" s="23" t="s">
        <v>204</v>
      </c>
      <c r="D7" s="23">
        <v>78</v>
      </c>
      <c r="E7" s="23" t="s">
        <v>205</v>
      </c>
      <c r="F7" s="23" t="s">
        <v>36</v>
      </c>
      <c r="G7" s="23" t="s">
        <v>206</v>
      </c>
      <c r="H7" s="23" t="s">
        <v>207</v>
      </c>
      <c r="I7" s="23" t="s">
        <v>208</v>
      </c>
      <c r="J7" s="23" t="s">
        <v>209</v>
      </c>
      <c r="K7" s="23" t="s">
        <v>310</v>
      </c>
      <c r="L7" s="23" t="s">
        <v>210</v>
      </c>
      <c r="M7" s="23">
        <v>61</v>
      </c>
      <c r="N7" s="23" t="s">
        <v>43</v>
      </c>
      <c r="O7" s="23" t="s">
        <v>44</v>
      </c>
      <c r="P7" s="23" t="s">
        <v>45</v>
      </c>
      <c r="Q7" s="23" t="s">
        <v>211</v>
      </c>
      <c r="R7" s="23" t="s">
        <v>212</v>
      </c>
      <c r="S7" s="23" t="s">
        <v>213</v>
      </c>
    </row>
    <row r="8" spans="2:19" x14ac:dyDescent="0.25">
      <c r="B8" s="23">
        <v>508</v>
      </c>
      <c r="C8" s="23" t="s">
        <v>215</v>
      </c>
      <c r="D8" s="23">
        <v>79</v>
      </c>
      <c r="E8" s="23" t="s">
        <v>216</v>
      </c>
      <c r="F8" s="23" t="s">
        <v>36</v>
      </c>
      <c r="G8" s="23" t="s">
        <v>217</v>
      </c>
      <c r="H8" s="23" t="s">
        <v>218</v>
      </c>
      <c r="I8" s="23" t="s">
        <v>219</v>
      </c>
      <c r="J8" s="23" t="s">
        <v>220</v>
      </c>
      <c r="K8" s="23" t="s">
        <v>311</v>
      </c>
      <c r="L8" s="23" t="s">
        <v>221</v>
      </c>
      <c r="M8" s="23">
        <v>63</v>
      </c>
      <c r="N8" s="23" t="s">
        <v>43</v>
      </c>
      <c r="O8" s="23" t="s">
        <v>44</v>
      </c>
      <c r="P8" s="23" t="s">
        <v>45</v>
      </c>
      <c r="Q8" s="23" t="s">
        <v>222</v>
      </c>
      <c r="R8" s="23" t="s">
        <v>223</v>
      </c>
      <c r="S8" s="23" t="s">
        <v>224</v>
      </c>
    </row>
    <row r="9" spans="2:19" x14ac:dyDescent="0.25">
      <c r="B9" s="23">
        <v>505</v>
      </c>
      <c r="C9" s="23" t="s">
        <v>226</v>
      </c>
      <c r="D9" s="23">
        <v>80</v>
      </c>
      <c r="E9" s="23" t="s">
        <v>227</v>
      </c>
      <c r="F9" s="23" t="s">
        <v>36</v>
      </c>
      <c r="G9" s="23" t="s">
        <v>228</v>
      </c>
      <c r="H9" s="23" t="s">
        <v>229</v>
      </c>
      <c r="I9" s="23" t="s">
        <v>230</v>
      </c>
      <c r="J9" s="23" t="s">
        <v>231</v>
      </c>
      <c r="K9" s="23" t="s">
        <v>312</v>
      </c>
      <c r="L9" s="23" t="s">
        <v>232</v>
      </c>
      <c r="M9" s="23">
        <v>65</v>
      </c>
      <c r="N9" s="23" t="s">
        <v>43</v>
      </c>
      <c r="O9" s="23" t="s">
        <v>44</v>
      </c>
      <c r="P9" s="23" t="s">
        <v>45</v>
      </c>
      <c r="Q9" s="23" t="s">
        <v>233</v>
      </c>
      <c r="R9" s="23" t="s">
        <v>234</v>
      </c>
      <c r="S9" s="23" t="s">
        <v>235</v>
      </c>
    </row>
    <row r="10" spans="2:19" x14ac:dyDescent="0.25">
      <c r="B10" s="23">
        <v>506</v>
      </c>
      <c r="C10" s="23" t="s">
        <v>239</v>
      </c>
      <c r="D10" s="23">
        <v>81</v>
      </c>
      <c r="E10" s="23" t="s">
        <v>240</v>
      </c>
      <c r="F10" s="23" t="s">
        <v>301</v>
      </c>
      <c r="G10" s="23" t="s">
        <v>241</v>
      </c>
      <c r="H10" s="23" t="s">
        <v>242</v>
      </c>
      <c r="I10" s="23" t="s">
        <v>243</v>
      </c>
      <c r="J10" s="23" t="s">
        <v>244</v>
      </c>
      <c r="K10" s="23" t="s">
        <v>313</v>
      </c>
      <c r="L10" s="23" t="s">
        <v>245</v>
      </c>
      <c r="M10" s="23">
        <v>61</v>
      </c>
      <c r="N10" s="23" t="s">
        <v>43</v>
      </c>
      <c r="O10" s="23" t="s">
        <v>44</v>
      </c>
      <c r="P10" s="23" t="s">
        <v>45</v>
      </c>
      <c r="Q10" s="23" t="s">
        <v>246</v>
      </c>
      <c r="R10" s="23" t="s">
        <v>247</v>
      </c>
      <c r="S10" s="23" t="s">
        <v>248</v>
      </c>
    </row>
    <row r="11" spans="2:19" x14ac:dyDescent="0.25">
      <c r="B11" s="23">
        <v>507</v>
      </c>
      <c r="C11" s="23" t="s">
        <v>249</v>
      </c>
      <c r="D11" s="23">
        <v>82</v>
      </c>
      <c r="E11" s="23" t="s">
        <v>250</v>
      </c>
      <c r="F11" s="23" t="s">
        <v>301</v>
      </c>
      <c r="G11" s="23" t="s">
        <v>95</v>
      </c>
      <c r="H11" s="23" t="s">
        <v>251</v>
      </c>
      <c r="I11" s="23" t="s">
        <v>252</v>
      </c>
      <c r="J11" s="23" t="s">
        <v>253</v>
      </c>
      <c r="K11" s="23" t="s">
        <v>314</v>
      </c>
      <c r="L11" s="23" t="s">
        <v>254</v>
      </c>
      <c r="M11" s="23">
        <v>63</v>
      </c>
      <c r="N11" s="23" t="s">
        <v>43</v>
      </c>
      <c r="O11" s="23" t="s">
        <v>44</v>
      </c>
      <c r="P11" s="23" t="s">
        <v>45</v>
      </c>
      <c r="Q11" s="23" t="s">
        <v>255</v>
      </c>
      <c r="R11" s="23" t="s">
        <v>256</v>
      </c>
      <c r="S11" s="23" t="s">
        <v>257</v>
      </c>
    </row>
    <row r="12" spans="2:19" x14ac:dyDescent="0.25">
      <c r="B12" s="23">
        <v>510</v>
      </c>
      <c r="C12" s="23" t="s">
        <v>33</v>
      </c>
      <c r="D12" s="23">
        <v>83</v>
      </c>
      <c r="E12" s="23" t="s">
        <v>35</v>
      </c>
      <c r="F12" s="23" t="s">
        <v>36</v>
      </c>
      <c r="G12" s="23" t="s">
        <v>37</v>
      </c>
      <c r="H12" s="23" t="s">
        <v>38</v>
      </c>
      <c r="I12" s="23" t="s">
        <v>39</v>
      </c>
      <c r="J12" s="23" t="s">
        <v>40</v>
      </c>
      <c r="K12" s="23" t="s">
        <v>41</v>
      </c>
      <c r="L12" s="23" t="s">
        <v>42</v>
      </c>
      <c r="M12" s="23">
        <v>65</v>
      </c>
      <c r="N12" s="23" t="s">
        <v>43</v>
      </c>
      <c r="O12" s="23" t="s">
        <v>44</v>
      </c>
      <c r="P12" s="23" t="s">
        <v>45</v>
      </c>
      <c r="Q12" s="23" t="s">
        <v>46</v>
      </c>
      <c r="R12" s="23" t="s">
        <v>47</v>
      </c>
      <c r="S12" s="23" t="s">
        <v>48</v>
      </c>
    </row>
    <row r="13" spans="2:19" x14ac:dyDescent="0.25">
      <c r="B13" s="24"/>
      <c r="C13" s="24"/>
      <c r="D13" s="24"/>
      <c r="E13" s="24"/>
      <c r="F13" s="24"/>
      <c r="G13" s="24"/>
      <c r="H13" s="24"/>
      <c r="I13" s="24"/>
      <c r="J13" s="24"/>
      <c r="K13" s="24"/>
      <c r="L13" s="24"/>
      <c r="M13" s="24"/>
      <c r="N13" s="24"/>
      <c r="O13" s="24"/>
      <c r="P13" s="24"/>
      <c r="Q13" s="24"/>
      <c r="R13" s="24"/>
      <c r="S13"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7F1E-629B-41CC-AA09-302D89AEB26F}">
  <dimension ref="A1:A67"/>
  <sheetViews>
    <sheetView topLeftCell="A55" workbookViewId="0">
      <selection activeCell="A39" sqref="A39"/>
    </sheetView>
  </sheetViews>
  <sheetFormatPr defaultRowHeight="15" x14ac:dyDescent="0.25"/>
  <cols>
    <col min="1" max="1" width="128.85546875" customWidth="1"/>
  </cols>
  <sheetData>
    <row r="1" spans="1:1" x14ac:dyDescent="0.25">
      <c r="A1" t="s">
        <v>32</v>
      </c>
    </row>
    <row r="2" spans="1:1" x14ac:dyDescent="0.25">
      <c r="A2" t="s">
        <v>49</v>
      </c>
    </row>
    <row r="3" spans="1:1" x14ac:dyDescent="0.25">
      <c r="A3" t="s">
        <v>50</v>
      </c>
    </row>
    <row r="4" spans="1:1" x14ac:dyDescent="0.25">
      <c r="A4" t="s">
        <v>65</v>
      </c>
    </row>
    <row r="5" spans="1:1" x14ac:dyDescent="0.25">
      <c r="A5" t="s">
        <v>77</v>
      </c>
    </row>
    <row r="6" spans="1:1" x14ac:dyDescent="0.25">
      <c r="A6" t="s">
        <v>90</v>
      </c>
    </row>
    <row r="7" spans="1:1" x14ac:dyDescent="0.25">
      <c r="A7" t="s">
        <v>103</v>
      </c>
    </row>
    <row r="8" spans="1:1" x14ac:dyDescent="0.25">
      <c r="A8" t="s">
        <v>118</v>
      </c>
    </row>
    <row r="9" spans="1:1" x14ac:dyDescent="0.25">
      <c r="A9" t="s">
        <v>131</v>
      </c>
    </row>
    <row r="10" spans="1:1" x14ac:dyDescent="0.25">
      <c r="A10" t="s">
        <v>143</v>
      </c>
    </row>
    <row r="11" spans="1:1" x14ac:dyDescent="0.25">
      <c r="A11" t="s">
        <v>155</v>
      </c>
    </row>
    <row r="12" spans="1:1" x14ac:dyDescent="0.25">
      <c r="A12" t="s">
        <v>168</v>
      </c>
    </row>
    <row r="13" spans="1:1" x14ac:dyDescent="0.25">
      <c r="A13" t="s">
        <v>180</v>
      </c>
    </row>
    <row r="14" spans="1:1" x14ac:dyDescent="0.25">
      <c r="A14" t="s">
        <v>192</v>
      </c>
    </row>
    <row r="15" spans="1:1" x14ac:dyDescent="0.25">
      <c r="A15" t="s">
        <v>203</v>
      </c>
    </row>
    <row r="16" spans="1:1" x14ac:dyDescent="0.25">
      <c r="A16" t="s">
        <v>214</v>
      </c>
    </row>
    <row r="17" spans="1:1" x14ac:dyDescent="0.25">
      <c r="A17" t="s">
        <v>225</v>
      </c>
    </row>
    <row r="18" spans="1:1" x14ac:dyDescent="0.25">
      <c r="A18" t="s">
        <v>236</v>
      </c>
    </row>
    <row r="19" spans="1:1" x14ac:dyDescent="0.25">
      <c r="A19" t="s">
        <v>416</v>
      </c>
    </row>
    <row r="20" spans="1:1" x14ac:dyDescent="0.25">
      <c r="A20" t="str">
        <f>"                    &lt;CCCDisputeType&gt;"&amp;D1&amp;"&lt;/CCCDisputeType&gt;"</f>
        <v xml:space="preserve">                    &lt;CCCDisputeType&gt;&lt;/CCCDisputeType&gt;</v>
      </c>
    </row>
    <row r="21" spans="1:1" x14ac:dyDescent="0.25">
      <c r="A21" t="s">
        <v>258</v>
      </c>
    </row>
    <row r="22" spans="1:1" x14ac:dyDescent="0.25">
      <c r="A22" t="s">
        <v>417</v>
      </c>
    </row>
    <row r="23" spans="1:1" x14ac:dyDescent="0.25">
      <c r="A23" t="s">
        <v>393</v>
      </c>
    </row>
    <row r="24" spans="1:1" x14ac:dyDescent="0.25">
      <c r="A24" t="s">
        <v>394</v>
      </c>
    </row>
    <row r="25" spans="1:1" x14ac:dyDescent="0.25">
      <c r="A25" t="s">
        <v>395</v>
      </c>
    </row>
    <row r="26" spans="1:1" x14ac:dyDescent="0.25">
      <c r="A26" t="s">
        <v>396</v>
      </c>
    </row>
    <row r="27" spans="1:1" x14ac:dyDescent="0.25">
      <c r="A27" t="s">
        <v>397</v>
      </c>
    </row>
    <row r="28" spans="1:1" x14ac:dyDescent="0.25">
      <c r="A28" t="s">
        <v>398</v>
      </c>
    </row>
    <row r="29" spans="1:1" x14ac:dyDescent="0.25">
      <c r="A29" t="s">
        <v>399</v>
      </c>
    </row>
    <row r="30" spans="1:1" x14ac:dyDescent="0.25">
      <c r="A30" t="s">
        <v>400</v>
      </c>
    </row>
    <row r="31" spans="1:1" x14ac:dyDescent="0.25">
      <c r="A31" t="s">
        <v>401</v>
      </c>
    </row>
    <row r="32" spans="1:1" x14ac:dyDescent="0.25">
      <c r="A32" t="s">
        <v>402</v>
      </c>
    </row>
    <row r="33" spans="1:1" x14ac:dyDescent="0.25">
      <c r="A33" t="s">
        <v>403</v>
      </c>
    </row>
    <row r="34" spans="1:1" x14ac:dyDescent="0.25">
      <c r="A34" t="s">
        <v>404</v>
      </c>
    </row>
    <row r="35" spans="1:1" x14ac:dyDescent="0.25">
      <c r="A35" t="s">
        <v>405</v>
      </c>
    </row>
    <row r="36" spans="1:1" x14ac:dyDescent="0.25">
      <c r="A36" t="s">
        <v>406</v>
      </c>
    </row>
    <row r="38" spans="1:1" x14ac:dyDescent="0.25">
      <c r="A38" t="s">
        <v>277</v>
      </c>
    </row>
    <row r="39" spans="1:1" x14ac:dyDescent="0.25">
      <c r="A39" t="str">
        <f>"                    &lt;CCCCustomerID&gt;" &amp; R1&amp;"&lt;/CCCCustomerID&gt;"</f>
        <v xml:space="preserve">                    &lt;CCCCustomerID&gt;&lt;/CCCCustomerID&gt;</v>
      </c>
    </row>
    <row r="40" spans="1:1" x14ac:dyDescent="0.25">
      <c r="A40" t="str">
        <f>"                          &lt;ResidenceID&gt;"&amp;AK1&amp;"&lt;/ResidenceID&gt;"</f>
        <v xml:space="preserve">                          &lt;ResidenceID&gt;&lt;/ResidenceID&gt;</v>
      </c>
    </row>
    <row r="41" spans="1:1" x14ac:dyDescent="0.25">
      <c r="A41" t="s">
        <v>278</v>
      </c>
    </row>
    <row r="42" spans="1:1" x14ac:dyDescent="0.25">
      <c r="A42" t="str">
        <f>"                      &lt;TitleOther&gt;"&amp;AE1&amp;"&lt;/TitleOther&gt;"</f>
        <v xml:space="preserve">                      &lt;TitleOther&gt;&lt;/TitleOther&gt;</v>
      </c>
    </row>
    <row r="43" spans="1:1" x14ac:dyDescent="0.25">
      <c r="A43" t="str">
        <f>"                      &lt;Forename&gt;"&amp;AF1&amp;"&lt;/Forename&gt;"</f>
        <v xml:space="preserve">                      &lt;Forename&gt;&lt;/Forename&gt;</v>
      </c>
    </row>
    <row r="44" spans="1:1" x14ac:dyDescent="0.25">
      <c r="A44" t="str">
        <f>"                      &lt;Surname&gt;"&amp;AG1&amp;"&lt;/Surname&gt;"</f>
        <v xml:space="preserve">                      &lt;Surname&gt;&lt;/Surname&gt;</v>
      </c>
    </row>
    <row r="45" spans="1:1" x14ac:dyDescent="0.25">
      <c r="A45" t="s">
        <v>279</v>
      </c>
    </row>
    <row r="46" spans="1:1" x14ac:dyDescent="0.25">
      <c r="A46" t="str">
        <f>"                    &lt;DoB&gt;"&amp;AI1&amp;"&lt;/DoB&gt;"</f>
        <v xml:space="preserve">                    &lt;DoB&gt;&lt;/DoB&gt;</v>
      </c>
    </row>
    <row r="47" spans="1:1" x14ac:dyDescent="0.25">
      <c r="A47" t="s">
        <v>280</v>
      </c>
    </row>
    <row r="48" spans="1:1" x14ac:dyDescent="0.25">
      <c r="A48" t="s">
        <v>282</v>
      </c>
    </row>
    <row r="49" spans="1:1" x14ac:dyDescent="0.25">
      <c r="A49" t="s">
        <v>283</v>
      </c>
    </row>
    <row r="50" spans="1:1" x14ac:dyDescent="0.25">
      <c r="A50" t="str">
        <f>"                      &lt;HouseNumber&gt;"&amp;AL1&amp;"&lt;/HouseNumber&gt;"</f>
        <v xml:space="preserve">                      &lt;HouseNumber&gt;&lt;/HouseNumber&gt;</v>
      </c>
    </row>
    <row r="51" spans="1:1" x14ac:dyDescent="0.25">
      <c r="A51" t="str">
        <f>"                      &lt;Street1&gt;"&amp;AM1&amp;"&lt;/Street1&gt;"</f>
        <v xml:space="preserve">                      &lt;Street1&gt;&lt;/Street1&gt;</v>
      </c>
    </row>
    <row r="52" spans="1:1" x14ac:dyDescent="0.25">
      <c r="A52" t="s">
        <v>284</v>
      </c>
    </row>
    <row r="53" spans="1:1" x14ac:dyDescent="0.25">
      <c r="A53" t="str">
        <f>"                      &lt;Town&gt;"&amp;AN1&amp;"&lt;/Town&gt;"</f>
        <v xml:space="preserve">                      &lt;Town&gt;&lt;/Town&gt;</v>
      </c>
    </row>
    <row r="54" spans="1:1" x14ac:dyDescent="0.25">
      <c r="A54" t="str">
        <f>"                      &lt;PostCode&gt;"&amp;AO1&amp;"&lt;/PostCode&gt;"</f>
        <v xml:space="preserve">                      &lt;PostCode&gt;&lt;/PostCode&gt;</v>
      </c>
    </row>
    <row r="55" spans="1:1" x14ac:dyDescent="0.25">
      <c r="A55" t="s">
        <v>285</v>
      </c>
    </row>
    <row r="56" spans="1:1" x14ac:dyDescent="0.25">
      <c r="A56" t="s">
        <v>413</v>
      </c>
    </row>
    <row r="57" spans="1:1" x14ac:dyDescent="0.25">
      <c r="A57" t="s">
        <v>414</v>
      </c>
    </row>
    <row r="58" spans="1:1" x14ac:dyDescent="0.25">
      <c r="A58" t="s">
        <v>286</v>
      </c>
    </row>
    <row r="59" spans="1:1" x14ac:dyDescent="0.25">
      <c r="A59" t="s">
        <v>288</v>
      </c>
    </row>
    <row r="60" spans="1:1" x14ac:dyDescent="0.25">
      <c r="A60" t="s">
        <v>289</v>
      </c>
    </row>
    <row r="61" spans="1:1" x14ac:dyDescent="0.25">
      <c r="A61" t="s">
        <v>290</v>
      </c>
    </row>
    <row r="62" spans="1:1" x14ac:dyDescent="0.25">
      <c r="A62" t="s">
        <v>291</v>
      </c>
    </row>
    <row r="63" spans="1:1" x14ac:dyDescent="0.25">
      <c r="A63" t="s">
        <v>292</v>
      </c>
    </row>
    <row r="64" spans="1:1" x14ac:dyDescent="0.25">
      <c r="A64" t="s">
        <v>293</v>
      </c>
    </row>
    <row r="65" spans="1:1" x14ac:dyDescent="0.25">
      <c r="A65" t="s">
        <v>294</v>
      </c>
    </row>
    <row r="66" spans="1:1" x14ac:dyDescent="0.25">
      <c r="A66" t="s">
        <v>295</v>
      </c>
    </row>
    <row r="67" spans="1:1" x14ac:dyDescent="0.25">
      <c r="A67"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DD72-91AD-47E8-A0B0-A02DA68C9286}">
  <dimension ref="A1:A59"/>
  <sheetViews>
    <sheetView topLeftCell="A41" workbookViewId="0">
      <selection sqref="A1:A59"/>
    </sheetView>
  </sheetViews>
  <sheetFormatPr defaultRowHeight="15" x14ac:dyDescent="0.25"/>
  <cols>
    <col min="1" max="1" width="122.42578125" customWidth="1"/>
  </cols>
  <sheetData>
    <row r="1" spans="1:1" x14ac:dyDescent="0.25">
      <c r="A1" t="s">
        <v>32</v>
      </c>
    </row>
    <row r="2" spans="1:1" x14ac:dyDescent="0.25">
      <c r="A2" t="s">
        <v>49</v>
      </c>
    </row>
    <row r="3" spans="1:1" x14ac:dyDescent="0.25">
      <c r="A3" t="s">
        <v>50</v>
      </c>
    </row>
    <row r="4" spans="1:1" x14ac:dyDescent="0.25">
      <c r="A4" t="s">
        <v>65</v>
      </c>
    </row>
    <row r="5" spans="1:1" x14ac:dyDescent="0.25">
      <c r="A5" t="s">
        <v>77</v>
      </c>
    </row>
    <row r="6" spans="1:1" x14ac:dyDescent="0.25">
      <c r="A6" t="s">
        <v>90</v>
      </c>
    </row>
    <row r="7" spans="1:1" x14ac:dyDescent="0.25">
      <c r="A7" t="s">
        <v>103</v>
      </c>
    </row>
    <row r="8" spans="1:1" x14ac:dyDescent="0.25">
      <c r="A8" t="s">
        <v>118</v>
      </c>
    </row>
    <row r="9" spans="1:1" x14ac:dyDescent="0.25">
      <c r="A9" t="s">
        <v>131</v>
      </c>
    </row>
    <row r="10" spans="1:1" x14ac:dyDescent="0.25">
      <c r="A10" t="s">
        <v>143</v>
      </c>
    </row>
    <row r="11" spans="1:1" x14ac:dyDescent="0.25">
      <c r="A11" t="s">
        <v>155</v>
      </c>
    </row>
    <row r="12" spans="1:1" x14ac:dyDescent="0.25">
      <c r="A12" t="s">
        <v>168</v>
      </c>
    </row>
    <row r="13" spans="1:1" x14ac:dyDescent="0.25">
      <c r="A13" t="s">
        <v>180</v>
      </c>
    </row>
    <row r="14" spans="1:1" x14ac:dyDescent="0.25">
      <c r="A14" t="s">
        <v>192</v>
      </c>
    </row>
    <row r="15" spans="1:1" x14ac:dyDescent="0.25">
      <c r="A15" t="s">
        <v>203</v>
      </c>
    </row>
    <row r="16" spans="1:1" x14ac:dyDescent="0.25">
      <c r="A16" t="s">
        <v>214</v>
      </c>
    </row>
    <row r="17" spans="1:1" x14ac:dyDescent="0.25">
      <c r="A17" t="s">
        <v>225</v>
      </c>
    </row>
    <row r="18" spans="1:1" x14ac:dyDescent="0.25">
      <c r="A18" t="s">
        <v>473</v>
      </c>
    </row>
    <row r="19" spans="1:1" x14ac:dyDescent="0.25">
      <c r="A19" t="s">
        <v>474</v>
      </c>
    </row>
    <row r="20" spans="1:1" x14ac:dyDescent="0.25">
      <c r="A20" t="s">
        <v>475</v>
      </c>
    </row>
    <row r="21" spans="1:1" x14ac:dyDescent="0.25">
      <c r="A21" t="s">
        <v>258</v>
      </c>
    </row>
    <row r="22" spans="1:1" x14ac:dyDescent="0.25">
      <c r="A22" t="s">
        <v>476</v>
      </c>
    </row>
    <row r="23" spans="1:1" x14ac:dyDescent="0.25">
      <c r="A23" t="s">
        <v>477</v>
      </c>
    </row>
    <row r="24" spans="1:1" x14ac:dyDescent="0.25">
      <c r="A24" t="s">
        <v>478</v>
      </c>
    </row>
    <row r="25" spans="1:1" x14ac:dyDescent="0.25">
      <c r="A25" t="s">
        <v>479</v>
      </c>
    </row>
    <row r="26" spans="1:1" x14ac:dyDescent="0.25">
      <c r="A26" t="s">
        <v>480</v>
      </c>
    </row>
    <row r="27" spans="1:1" x14ac:dyDescent="0.25">
      <c r="A27" t="s">
        <v>322</v>
      </c>
    </row>
    <row r="28" spans="1:1" x14ac:dyDescent="0.25">
      <c r="A28" t="s">
        <v>426</v>
      </c>
    </row>
    <row r="29" spans="1:1" x14ac:dyDescent="0.25">
      <c r="A29" t="s">
        <v>427</v>
      </c>
    </row>
    <row r="31" spans="1:1" x14ac:dyDescent="0.25">
      <c r="A31" t="s">
        <v>277</v>
      </c>
    </row>
    <row r="32" spans="1:1" x14ac:dyDescent="0.25">
      <c r="A32" t="s">
        <v>407</v>
      </c>
    </row>
    <row r="33" spans="1:1" x14ac:dyDescent="0.25">
      <c r="A33" t="s">
        <v>408</v>
      </c>
    </row>
    <row r="34" spans="1:1" x14ac:dyDescent="0.25">
      <c r="A34" t="s">
        <v>278</v>
      </c>
    </row>
    <row r="35" spans="1:1" x14ac:dyDescent="0.25">
      <c r="A35" t="s">
        <v>409</v>
      </c>
    </row>
    <row r="36" spans="1:1" x14ac:dyDescent="0.25">
      <c r="A36" t="s">
        <v>410</v>
      </c>
    </row>
    <row r="37" spans="1:1" x14ac:dyDescent="0.25">
      <c r="A37" t="s">
        <v>411</v>
      </c>
    </row>
    <row r="38" spans="1:1" x14ac:dyDescent="0.25">
      <c r="A38" t="s">
        <v>279</v>
      </c>
    </row>
    <row r="39" spans="1:1" x14ac:dyDescent="0.25">
      <c r="A39" t="s">
        <v>428</v>
      </c>
    </row>
    <row r="40" spans="1:1" x14ac:dyDescent="0.25">
      <c r="A40" t="s">
        <v>280</v>
      </c>
    </row>
    <row r="41" spans="1:1" x14ac:dyDescent="0.25">
      <c r="A41" t="s">
        <v>282</v>
      </c>
    </row>
    <row r="42" spans="1:1" x14ac:dyDescent="0.25">
      <c r="A42" t="s">
        <v>481</v>
      </c>
    </row>
    <row r="43" spans="1:1" x14ac:dyDescent="0.25">
      <c r="A43" t="s">
        <v>482</v>
      </c>
    </row>
    <row r="44" spans="1:1" x14ac:dyDescent="0.25">
      <c r="A44" t="s">
        <v>483</v>
      </c>
    </row>
    <row r="45" spans="1:1" x14ac:dyDescent="0.25">
      <c r="A45" t="s">
        <v>284</v>
      </c>
    </row>
    <row r="46" spans="1:1" x14ac:dyDescent="0.25">
      <c r="A46" t="s">
        <v>484</v>
      </c>
    </row>
    <row r="47" spans="1:1" x14ac:dyDescent="0.25">
      <c r="A47" t="s">
        <v>412</v>
      </c>
    </row>
    <row r="48" spans="1:1" x14ac:dyDescent="0.25">
      <c r="A48" t="s">
        <v>285</v>
      </c>
    </row>
    <row r="49" spans="1:1" x14ac:dyDescent="0.25">
      <c r="A49" t="s">
        <v>485</v>
      </c>
    </row>
    <row r="50" spans="1:1" x14ac:dyDescent="0.25">
      <c r="A50" t="s">
        <v>286</v>
      </c>
    </row>
    <row r="51" spans="1:1" x14ac:dyDescent="0.25">
      <c r="A51" t="s">
        <v>288</v>
      </c>
    </row>
    <row r="52" spans="1:1" x14ac:dyDescent="0.25">
      <c r="A52" t="s">
        <v>289</v>
      </c>
    </row>
    <row r="53" spans="1:1" x14ac:dyDescent="0.25">
      <c r="A53" t="s">
        <v>290</v>
      </c>
    </row>
    <row r="54" spans="1:1" x14ac:dyDescent="0.25">
      <c r="A54" t="s">
        <v>291</v>
      </c>
    </row>
    <row r="55" spans="1:1" x14ac:dyDescent="0.25">
      <c r="A55" t="s">
        <v>292</v>
      </c>
    </row>
    <row r="56" spans="1:1" x14ac:dyDescent="0.25">
      <c r="A56" t="s">
        <v>293</v>
      </c>
    </row>
    <row r="57" spans="1:1" x14ac:dyDescent="0.25">
      <c r="A57" t="s">
        <v>294</v>
      </c>
    </row>
    <row r="58" spans="1:1" x14ac:dyDescent="0.25">
      <c r="A58" t="s">
        <v>295</v>
      </c>
    </row>
    <row r="59" spans="1:1" x14ac:dyDescent="0.25">
      <c r="A59"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XML Creation_Cycle 1</vt:lpstr>
      <vt:lpstr>XML Creation_Cycle 2</vt:lpstr>
      <vt:lpstr>Sheet1</vt:lpstr>
      <vt:lpstr>Table to send data to UAT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Connors</dc:creator>
  <cp:lastModifiedBy>James Connors</cp:lastModifiedBy>
  <cp:lastPrinted>2018-09-17T10:23:15Z</cp:lastPrinted>
  <dcterms:created xsi:type="dcterms:W3CDTF">2018-09-14T07:46:52Z</dcterms:created>
  <dcterms:modified xsi:type="dcterms:W3CDTF">2018-10-01T06:43:32Z</dcterms:modified>
</cp:coreProperties>
</file>