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C:\Users\jamesc\Documents\"/>
    </mc:Choice>
  </mc:AlternateContent>
  <xr:revisionPtr revIDLastSave="0" documentId="13_ncr:1_{E3DAEB51-212D-4D39-A95A-F7ABF739B908}" xr6:coauthVersionLast="43" xr6:coauthVersionMax="43" xr10:uidLastSave="{00000000-0000-0000-0000-000000000000}"/>
  <bookViews>
    <workbookView xWindow="-120" yWindow="-120" windowWidth="29040" windowHeight="15840" activeTab="2" xr2:uid="{00000000-000D-0000-FFFF-FFFF00000000}"/>
  </bookViews>
  <sheets>
    <sheet name="XML Creation_Cycle 1" sheetId="1" r:id="rId1"/>
    <sheet name="XML Creation_Cycle 2" sheetId="6" r:id="rId2"/>
    <sheet name="XML Creation_ST_NODDLE" sheetId="7" r:id="rId3"/>
    <sheet name="XML Creation_ST_GINGER" sheetId="10" r:id="rId4"/>
    <sheet name="XML Creation_PREPROD" sheetId="9" r:id="rId5"/>
    <sheet name="ER 803" sheetId="8" r:id="rId6"/>
    <sheet name="Sheet1" sheetId="3" r:id="rId7"/>
    <sheet name="Table to send data to UAT" sheetId="2" r:id="rId8"/>
    <sheet name="Sheet2" sheetId="4" r:id="rId9"/>
    <sheet name="Sheet3" sheetId="5" r:id="rId10"/>
  </sheet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55" i="10" l="1"/>
  <c r="C55" i="10"/>
  <c r="J54" i="10"/>
  <c r="C54" i="10"/>
  <c r="J52" i="10"/>
  <c r="B52" i="10"/>
  <c r="L51" i="10"/>
  <c r="J51" i="10"/>
  <c r="F51" i="10"/>
  <c r="C51" i="10"/>
  <c r="A51" i="10"/>
  <c r="C50" i="10"/>
  <c r="B50" i="10"/>
  <c r="L49" i="10"/>
  <c r="I49" i="10"/>
  <c r="F49" i="10"/>
  <c r="C49" i="10"/>
  <c r="B49" i="10"/>
  <c r="A49" i="10"/>
  <c r="L48" i="10"/>
  <c r="I48" i="10"/>
  <c r="H48" i="10"/>
  <c r="G48" i="10"/>
  <c r="F48" i="10"/>
  <c r="C48" i="10"/>
  <c r="A48" i="10"/>
  <c r="AZ47" i="10"/>
  <c r="J47" i="10"/>
  <c r="B47" i="10"/>
  <c r="AZ46" i="10"/>
  <c r="L46" i="10"/>
  <c r="I46" i="10"/>
  <c r="H46" i="10"/>
  <c r="G46" i="10"/>
  <c r="F46" i="10"/>
  <c r="C46" i="10"/>
  <c r="B46" i="10"/>
  <c r="A46" i="10"/>
  <c r="AZ45" i="10"/>
  <c r="L45" i="10"/>
  <c r="J45" i="10"/>
  <c r="I45" i="10"/>
  <c r="H45" i="10"/>
  <c r="G45" i="10"/>
  <c r="F45" i="10"/>
  <c r="E45" i="10"/>
  <c r="D45" i="10"/>
  <c r="A45" i="10"/>
  <c r="AZ44" i="10"/>
  <c r="J44" i="10"/>
  <c r="I44" i="10"/>
  <c r="H44" i="10"/>
  <c r="G44" i="10"/>
  <c r="C44" i="10"/>
  <c r="AZ43" i="10"/>
  <c r="J43" i="10"/>
  <c r="I43" i="10"/>
  <c r="H43" i="10"/>
  <c r="G43" i="10"/>
  <c r="E43" i="10"/>
  <c r="D43" i="10"/>
  <c r="AZ42" i="10"/>
  <c r="E42" i="10"/>
  <c r="D42" i="10"/>
  <c r="C42" i="10"/>
  <c r="B42" i="10"/>
  <c r="AZ41" i="10"/>
  <c r="L41" i="10"/>
  <c r="J41" i="10"/>
  <c r="I41" i="10"/>
  <c r="H41" i="10"/>
  <c r="G41" i="10"/>
  <c r="F41" i="10"/>
  <c r="E41" i="10"/>
  <c r="D41" i="10"/>
  <c r="C41" i="10"/>
  <c r="A41" i="10"/>
  <c r="AZ40" i="10"/>
  <c r="J40" i="10"/>
  <c r="E40" i="10"/>
  <c r="D40" i="10"/>
  <c r="B40" i="10"/>
  <c r="AZ39" i="10"/>
  <c r="L39" i="10"/>
  <c r="I39" i="10"/>
  <c r="H39" i="10"/>
  <c r="G39" i="10"/>
  <c r="F39" i="10"/>
  <c r="C39" i="10"/>
  <c r="B39" i="10"/>
  <c r="A39" i="10"/>
  <c r="AZ38" i="10"/>
  <c r="L38" i="10"/>
  <c r="I38" i="10"/>
  <c r="H38" i="10"/>
  <c r="G38" i="10"/>
  <c r="F38" i="10"/>
  <c r="E38" i="10"/>
  <c r="D38" i="10"/>
  <c r="C38" i="10"/>
  <c r="B38" i="10"/>
  <c r="A38" i="10"/>
  <c r="AZ37" i="10"/>
  <c r="L37" i="10"/>
  <c r="I37" i="10"/>
  <c r="H37" i="10"/>
  <c r="G37" i="10"/>
  <c r="F37" i="10"/>
  <c r="A37" i="10"/>
  <c r="AZ36" i="10"/>
  <c r="E36" i="10"/>
  <c r="D36" i="10"/>
  <c r="C36" i="10"/>
  <c r="B36" i="10"/>
  <c r="AZ35" i="10"/>
  <c r="L35" i="10"/>
  <c r="I35" i="10"/>
  <c r="H35" i="10"/>
  <c r="G35" i="10"/>
  <c r="F35" i="10"/>
  <c r="C35" i="10"/>
  <c r="B35" i="10"/>
  <c r="A35" i="10"/>
  <c r="AZ34" i="10"/>
  <c r="L34" i="10"/>
  <c r="I34" i="10"/>
  <c r="H34" i="10"/>
  <c r="G34" i="10"/>
  <c r="F34" i="10"/>
  <c r="E34" i="10"/>
  <c r="D34" i="10"/>
  <c r="A34" i="10"/>
  <c r="AZ33" i="10"/>
  <c r="E33" i="10"/>
  <c r="D33" i="10"/>
  <c r="C33" i="10"/>
  <c r="AZ32" i="10"/>
  <c r="A32" i="10"/>
  <c r="AZ31" i="10"/>
  <c r="I31" i="10"/>
  <c r="H31" i="10"/>
  <c r="G31" i="10"/>
  <c r="E31" i="10"/>
  <c r="D31" i="10"/>
  <c r="A31" i="10"/>
  <c r="AZ30" i="10"/>
  <c r="I30" i="10"/>
  <c r="H30" i="10"/>
  <c r="G30" i="10"/>
  <c r="E30" i="10"/>
  <c r="D30" i="10"/>
  <c r="AZ29" i="10"/>
  <c r="L29" i="10"/>
  <c r="I29" i="10"/>
  <c r="H29" i="10"/>
  <c r="G29" i="10"/>
  <c r="C29" i="10"/>
  <c r="B29" i="10"/>
  <c r="AZ28" i="10"/>
  <c r="L28" i="10"/>
  <c r="C28" i="10"/>
  <c r="L27" i="10"/>
  <c r="C27" i="10"/>
  <c r="L26" i="10"/>
  <c r="J26" i="10"/>
  <c r="C26" i="10"/>
  <c r="B26" i="10"/>
  <c r="L25" i="10"/>
  <c r="J25" i="10"/>
  <c r="E25" i="10"/>
  <c r="B25" i="10"/>
  <c r="K24" i="10"/>
  <c r="F24" i="10"/>
  <c r="D24" i="10"/>
  <c r="C24" i="10"/>
  <c r="A24" i="10"/>
  <c r="K23" i="10"/>
  <c r="CB22" i="10"/>
  <c r="BU22" i="10"/>
  <c r="BR22" i="10"/>
  <c r="BL22" i="10"/>
  <c r="C22" i="10"/>
  <c r="B22" i="10"/>
  <c r="A22" i="10"/>
  <c r="CB21" i="10"/>
  <c r="BU21" i="10"/>
  <c r="BR21" i="10"/>
  <c r="BP21" i="10"/>
  <c r="BL21" i="10"/>
  <c r="L21" i="10"/>
  <c r="J21" i="10"/>
  <c r="F21" i="10"/>
  <c r="E21" i="10"/>
  <c r="D21" i="10"/>
  <c r="C21" i="10"/>
  <c r="B21" i="10"/>
  <c r="A21" i="10"/>
  <c r="CB20" i="10"/>
  <c r="BU20" i="10"/>
  <c r="BR20" i="10"/>
  <c r="BP20" i="10"/>
  <c r="BL20" i="10"/>
  <c r="L20" i="10"/>
  <c r="J20" i="10"/>
  <c r="F20" i="10"/>
  <c r="E20" i="10"/>
  <c r="D20" i="10"/>
  <c r="C20" i="10"/>
  <c r="B20" i="10"/>
  <c r="A20" i="10"/>
  <c r="CB19" i="10"/>
  <c r="BU19" i="10"/>
  <c r="BR19" i="10"/>
  <c r="BP19" i="10"/>
  <c r="BL19" i="10"/>
  <c r="CB18" i="10"/>
  <c r="BU18" i="10"/>
  <c r="BR18" i="10"/>
  <c r="BP18" i="10"/>
  <c r="BL18" i="10"/>
  <c r="CB17" i="10"/>
  <c r="BU17" i="10"/>
  <c r="BR17" i="10"/>
  <c r="BP17" i="10"/>
  <c r="BL17" i="10"/>
  <c r="CB16" i="10"/>
  <c r="BU16" i="10"/>
  <c r="BR16" i="10"/>
  <c r="BL16" i="10"/>
  <c r="CB15" i="10"/>
  <c r="BU15" i="10"/>
  <c r="BR15" i="10"/>
  <c r="BP15" i="10"/>
  <c r="BL15" i="10"/>
  <c r="CB14" i="10"/>
  <c r="BU14" i="10"/>
  <c r="BR14" i="10"/>
  <c r="BP14" i="10"/>
  <c r="BL14" i="10"/>
  <c r="CB13" i="10"/>
  <c r="BU13" i="10"/>
  <c r="BR13" i="10"/>
  <c r="BP13" i="10"/>
  <c r="BL13" i="10"/>
  <c r="CB12" i="10"/>
  <c r="BU12" i="10"/>
  <c r="BR12" i="10"/>
  <c r="BP12" i="10"/>
  <c r="BL12" i="10"/>
  <c r="CB11" i="10"/>
  <c r="BU11" i="10"/>
  <c r="BR11" i="10"/>
  <c r="BP11" i="10"/>
  <c r="BL11" i="10"/>
  <c r="CB10" i="10"/>
  <c r="BU10" i="10"/>
  <c r="BR10" i="10"/>
  <c r="BP10" i="10"/>
  <c r="BL10" i="10"/>
  <c r="CB9" i="10"/>
  <c r="BU9" i="10"/>
  <c r="BR9" i="10"/>
  <c r="BP9" i="10"/>
  <c r="BL9" i="10"/>
  <c r="CB8" i="10"/>
  <c r="BU8" i="10"/>
  <c r="BR8" i="10"/>
  <c r="BP8" i="10"/>
  <c r="BL8" i="10"/>
  <c r="CB7" i="10"/>
  <c r="BU7" i="10"/>
  <c r="BR7" i="10"/>
  <c r="BP7" i="10"/>
  <c r="BL7" i="10"/>
  <c r="CB6" i="10"/>
  <c r="BU6" i="10"/>
  <c r="BR6" i="10"/>
  <c r="BP6" i="10"/>
  <c r="BL6" i="10"/>
  <c r="CB5" i="10"/>
  <c r="BU5" i="10"/>
  <c r="BR5" i="10"/>
  <c r="BL5" i="10"/>
  <c r="K23" i="7"/>
  <c r="K24" i="7"/>
  <c r="B41" i="9"/>
  <c r="J56" i="9" l="1"/>
  <c r="C56" i="9"/>
  <c r="J55" i="9"/>
  <c r="C55" i="9"/>
  <c r="J53" i="9"/>
  <c r="B54" i="9"/>
  <c r="K52" i="9"/>
  <c r="J52" i="9"/>
  <c r="F52" i="9"/>
  <c r="C52" i="9"/>
  <c r="A52" i="9"/>
  <c r="C51" i="9"/>
  <c r="B52" i="9"/>
  <c r="K50" i="9"/>
  <c r="I50" i="9"/>
  <c r="F50" i="9"/>
  <c r="C50" i="9"/>
  <c r="B51" i="9"/>
  <c r="A50" i="9"/>
  <c r="K49" i="9"/>
  <c r="I49" i="9"/>
  <c r="H49" i="9"/>
  <c r="G49" i="9"/>
  <c r="F49" i="9"/>
  <c r="C49" i="9"/>
  <c r="A49" i="9"/>
  <c r="AY48" i="9"/>
  <c r="J48" i="9"/>
  <c r="B49" i="9"/>
  <c r="AY47" i="9"/>
  <c r="K47" i="9"/>
  <c r="I47" i="9"/>
  <c r="H47" i="9"/>
  <c r="G47" i="9"/>
  <c r="F47" i="9"/>
  <c r="C47" i="9"/>
  <c r="B48" i="9"/>
  <c r="A47" i="9"/>
  <c r="AY46" i="9"/>
  <c r="K46" i="9"/>
  <c r="J46" i="9"/>
  <c r="I46" i="9"/>
  <c r="H46" i="9"/>
  <c r="G46" i="9"/>
  <c r="F46" i="9"/>
  <c r="E46" i="9"/>
  <c r="D46" i="9"/>
  <c r="A46" i="9"/>
  <c r="AY45" i="9"/>
  <c r="J45" i="9"/>
  <c r="I45" i="9"/>
  <c r="H45" i="9"/>
  <c r="G45" i="9"/>
  <c r="C45" i="9"/>
  <c r="AY44" i="9"/>
  <c r="J44" i="9"/>
  <c r="I44" i="9"/>
  <c r="H44" i="9"/>
  <c r="G44" i="9"/>
  <c r="E44" i="9"/>
  <c r="D44" i="9"/>
  <c r="AY43" i="9"/>
  <c r="E43" i="9"/>
  <c r="D43" i="9"/>
  <c r="C43" i="9"/>
  <c r="B44" i="9"/>
  <c r="AY42" i="9"/>
  <c r="K42" i="9"/>
  <c r="J42" i="9"/>
  <c r="I42" i="9"/>
  <c r="H42" i="9"/>
  <c r="G42" i="9"/>
  <c r="F42" i="9"/>
  <c r="E42" i="9"/>
  <c r="D42" i="9"/>
  <c r="C42" i="9"/>
  <c r="A42" i="9"/>
  <c r="AY41" i="9"/>
  <c r="J41" i="9"/>
  <c r="E41" i="9"/>
  <c r="D41" i="9"/>
  <c r="B42" i="9"/>
  <c r="AY40" i="9"/>
  <c r="K40" i="9"/>
  <c r="I40" i="9"/>
  <c r="H40" i="9"/>
  <c r="G40" i="9"/>
  <c r="F40" i="9"/>
  <c r="C40" i="9"/>
  <c r="B40" i="9"/>
  <c r="A40" i="9"/>
  <c r="AY39" i="9"/>
  <c r="K39" i="9"/>
  <c r="I39" i="9"/>
  <c r="H39" i="9"/>
  <c r="G39" i="9"/>
  <c r="F39" i="9"/>
  <c r="E39" i="9"/>
  <c r="D39" i="9"/>
  <c r="C39" i="9"/>
  <c r="B39" i="9"/>
  <c r="A39" i="9"/>
  <c r="AY38" i="9"/>
  <c r="K38" i="9"/>
  <c r="I38" i="9"/>
  <c r="H38" i="9"/>
  <c r="G38" i="9"/>
  <c r="F38" i="9"/>
  <c r="A38" i="9"/>
  <c r="AY37" i="9"/>
  <c r="E37" i="9"/>
  <c r="D37" i="9"/>
  <c r="C37" i="9"/>
  <c r="B37" i="9"/>
  <c r="AY36" i="9"/>
  <c r="K36" i="9"/>
  <c r="I36" i="9"/>
  <c r="H36" i="9"/>
  <c r="G36" i="9"/>
  <c r="F36" i="9"/>
  <c r="C36" i="9"/>
  <c r="B36" i="9"/>
  <c r="A36" i="9"/>
  <c r="AY35" i="9"/>
  <c r="K35" i="9"/>
  <c r="I35" i="9"/>
  <c r="H35" i="9"/>
  <c r="G35" i="9"/>
  <c r="F35" i="9"/>
  <c r="E35" i="9"/>
  <c r="D35" i="9"/>
  <c r="A35" i="9"/>
  <c r="AY34" i="9"/>
  <c r="E34" i="9"/>
  <c r="D34" i="9"/>
  <c r="C34" i="9"/>
  <c r="AY33" i="9"/>
  <c r="A33" i="9"/>
  <c r="AY32" i="9"/>
  <c r="I32" i="9"/>
  <c r="H32" i="9"/>
  <c r="G32" i="9"/>
  <c r="E32" i="9"/>
  <c r="D32" i="9"/>
  <c r="A32" i="9"/>
  <c r="AY31" i="9"/>
  <c r="I31" i="9"/>
  <c r="H31" i="9"/>
  <c r="G31" i="9"/>
  <c r="E31" i="9"/>
  <c r="D31" i="9"/>
  <c r="AY30" i="9"/>
  <c r="K30" i="9"/>
  <c r="I30" i="9"/>
  <c r="H30" i="9"/>
  <c r="G30" i="9"/>
  <c r="C30" i="9"/>
  <c r="B30" i="9"/>
  <c r="AY29" i="9"/>
  <c r="K29" i="9"/>
  <c r="C29" i="9"/>
  <c r="K28" i="9"/>
  <c r="C28" i="9"/>
  <c r="K27" i="9"/>
  <c r="J27" i="9"/>
  <c r="C27" i="9"/>
  <c r="B27" i="9"/>
  <c r="K26" i="9"/>
  <c r="J26" i="9"/>
  <c r="E26" i="9"/>
  <c r="B26" i="9"/>
  <c r="F25" i="9"/>
  <c r="D25" i="9"/>
  <c r="C25" i="9"/>
  <c r="A25" i="9"/>
  <c r="CB23" i="9"/>
  <c r="BT23" i="9"/>
  <c r="BQ23" i="9"/>
  <c r="BK23" i="9"/>
  <c r="C23" i="9"/>
  <c r="B23" i="9"/>
  <c r="A23" i="9"/>
  <c r="CB22" i="9"/>
  <c r="BT22" i="9"/>
  <c r="BQ22" i="9"/>
  <c r="BO22" i="9"/>
  <c r="BK22" i="9"/>
  <c r="K22" i="9"/>
  <c r="J22" i="9"/>
  <c r="F22" i="9"/>
  <c r="E22" i="9"/>
  <c r="D22" i="9"/>
  <c r="C22" i="9"/>
  <c r="B22" i="9"/>
  <c r="A22" i="9"/>
  <c r="CB21" i="9"/>
  <c r="BT21" i="9"/>
  <c r="BQ21" i="9"/>
  <c r="BO21" i="9"/>
  <c r="BK21" i="9"/>
  <c r="K21" i="9"/>
  <c r="J21" i="9"/>
  <c r="F21" i="9"/>
  <c r="E21" i="9"/>
  <c r="D21" i="9"/>
  <c r="C21" i="9"/>
  <c r="B21" i="9"/>
  <c r="A21" i="9"/>
  <c r="CB20" i="9"/>
  <c r="BT20" i="9"/>
  <c r="BQ20" i="9"/>
  <c r="BO20" i="9"/>
  <c r="BK20" i="9"/>
  <c r="CB19" i="9"/>
  <c r="BT19" i="9"/>
  <c r="BQ19" i="9"/>
  <c r="BO19" i="9"/>
  <c r="BK19" i="9"/>
  <c r="CB18" i="9"/>
  <c r="BT18" i="9"/>
  <c r="BQ18" i="9"/>
  <c r="BO18" i="9"/>
  <c r="BK18" i="9"/>
  <c r="CB17" i="9"/>
  <c r="BT17" i="9"/>
  <c r="BQ17" i="9"/>
  <c r="BK17" i="9"/>
  <c r="CB16" i="9"/>
  <c r="BT16" i="9"/>
  <c r="BQ16" i="9"/>
  <c r="BO16" i="9"/>
  <c r="BK16" i="9"/>
  <c r="CB15" i="9"/>
  <c r="BT15" i="9"/>
  <c r="BQ15" i="9"/>
  <c r="BO15" i="9"/>
  <c r="BK15" i="9"/>
  <c r="CB14" i="9"/>
  <c r="BT14" i="9"/>
  <c r="BQ14" i="9"/>
  <c r="BO14" i="9"/>
  <c r="BK14" i="9"/>
  <c r="CB13" i="9"/>
  <c r="BT13" i="9"/>
  <c r="BQ13" i="9"/>
  <c r="BO13" i="9"/>
  <c r="BK13" i="9"/>
  <c r="CB12" i="9"/>
  <c r="BT12" i="9"/>
  <c r="BQ12" i="9"/>
  <c r="BO12" i="9"/>
  <c r="BK12" i="9"/>
  <c r="CB11" i="9"/>
  <c r="BT11" i="9"/>
  <c r="BQ11" i="9"/>
  <c r="BO11" i="9"/>
  <c r="BK11" i="9"/>
  <c r="CB10" i="9"/>
  <c r="BT10" i="9"/>
  <c r="BQ10" i="9"/>
  <c r="BO10" i="9"/>
  <c r="BK10" i="9"/>
  <c r="CB9" i="9"/>
  <c r="BT9" i="9"/>
  <c r="BQ9" i="9"/>
  <c r="BO9" i="9"/>
  <c r="BK9" i="9"/>
  <c r="CB8" i="9"/>
  <c r="BT8" i="9"/>
  <c r="BQ8" i="9"/>
  <c r="BO8" i="9"/>
  <c r="BK8" i="9"/>
  <c r="CB7" i="9"/>
  <c r="BO7" i="9"/>
  <c r="BK7" i="9"/>
  <c r="CB6" i="9"/>
  <c r="BT6" i="9"/>
  <c r="BQ6" i="9"/>
  <c r="BK6" i="9"/>
  <c r="B39" i="7" l="1"/>
  <c r="E30" i="7" l="1"/>
  <c r="E31" i="7"/>
  <c r="E33" i="7"/>
  <c r="E34" i="7"/>
  <c r="E36" i="7"/>
  <c r="E38" i="7"/>
  <c r="E40" i="7"/>
  <c r="E41" i="7"/>
  <c r="E42" i="7"/>
  <c r="E43" i="7"/>
  <c r="E45" i="7"/>
  <c r="A34" i="7"/>
  <c r="A35" i="7"/>
  <c r="A37" i="7"/>
  <c r="A38" i="7"/>
  <c r="A39" i="7"/>
  <c r="A41" i="7"/>
  <c r="A45" i="7"/>
  <c r="A46" i="7"/>
  <c r="A48" i="7"/>
  <c r="A49" i="7"/>
  <c r="A51" i="7"/>
  <c r="B35" i="7"/>
  <c r="B36" i="7"/>
  <c r="B38" i="7"/>
  <c r="B40" i="7"/>
  <c r="B42" i="7"/>
  <c r="B46" i="7"/>
  <c r="B47" i="7"/>
  <c r="B49" i="7"/>
  <c r="B50" i="7"/>
  <c r="B52" i="7"/>
  <c r="BU22" i="7" l="1"/>
  <c r="BU21" i="7"/>
  <c r="BU20" i="7"/>
  <c r="BU19" i="7"/>
  <c r="BU18" i="7"/>
  <c r="BU17" i="7"/>
  <c r="BU16" i="7"/>
  <c r="BU15" i="7"/>
  <c r="BU14" i="7"/>
  <c r="BU13" i="7"/>
  <c r="BU12" i="7"/>
  <c r="BU11" i="7"/>
  <c r="BU10" i="7"/>
  <c r="BU9" i="7"/>
  <c r="BU8" i="7"/>
  <c r="BU7" i="7"/>
  <c r="BU6" i="7"/>
  <c r="BU5" i="7"/>
  <c r="G45" i="7"/>
  <c r="G34" i="7"/>
  <c r="I48" i="7" l="1"/>
  <c r="I31" i="7"/>
  <c r="I49" i="7"/>
  <c r="I46" i="7"/>
  <c r="I45" i="7"/>
  <c r="I44" i="7"/>
  <c r="I43" i="7"/>
  <c r="I41" i="7"/>
  <c r="I39" i="7"/>
  <c r="I38" i="7"/>
  <c r="I37" i="7"/>
  <c r="I35" i="7"/>
  <c r="I34" i="7"/>
  <c r="I30" i="7"/>
  <c r="I29" i="7"/>
  <c r="J20" i="7"/>
  <c r="J21" i="7"/>
  <c r="J25" i="7"/>
  <c r="J26" i="7"/>
  <c r="J40" i="7"/>
  <c r="J41" i="7"/>
  <c r="J43" i="7"/>
  <c r="J44" i="7"/>
  <c r="J45" i="7"/>
  <c r="J47" i="7"/>
  <c r="J51" i="7"/>
  <c r="J52" i="7"/>
  <c r="J54" i="7"/>
  <c r="J55" i="7"/>
  <c r="G30" i="7"/>
  <c r="G48" i="7"/>
  <c r="G31" i="7"/>
  <c r="G46" i="7"/>
  <c r="G44" i="7"/>
  <c r="G43" i="7"/>
  <c r="G41" i="7"/>
  <c r="G39" i="7"/>
  <c r="G38" i="7"/>
  <c r="G37" i="7"/>
  <c r="G35" i="7"/>
  <c r="G29" i="7"/>
  <c r="H48" i="7"/>
  <c r="H46" i="7"/>
  <c r="H45" i="7"/>
  <c r="H44" i="7"/>
  <c r="H43" i="7"/>
  <c r="H41" i="7"/>
  <c r="H39" i="7"/>
  <c r="H38" i="7"/>
  <c r="H37" i="7"/>
  <c r="H35" i="7"/>
  <c r="H34" i="7"/>
  <c r="H31" i="7"/>
  <c r="H30" i="7"/>
  <c r="H29" i="7"/>
  <c r="A20" i="7" l="1"/>
  <c r="B20" i="7"/>
  <c r="C20" i="7"/>
  <c r="D20" i="7"/>
  <c r="E20" i="7"/>
  <c r="F20" i="7"/>
  <c r="L20" i="7"/>
  <c r="C55" i="7" l="1"/>
  <c r="C54" i="7"/>
  <c r="L51" i="7"/>
  <c r="F51" i="7"/>
  <c r="C51" i="7"/>
  <c r="L49" i="7"/>
  <c r="F49" i="7"/>
  <c r="C50" i="7"/>
  <c r="L48" i="7"/>
  <c r="F48" i="7"/>
  <c r="C49" i="7"/>
  <c r="C48" i="7"/>
  <c r="L46" i="7"/>
  <c r="F46" i="7"/>
  <c r="AZ47" i="7"/>
  <c r="L45" i="7"/>
  <c r="F45" i="7"/>
  <c r="C46" i="7"/>
  <c r="AZ46" i="7"/>
  <c r="D45" i="7"/>
  <c r="AZ45" i="7"/>
  <c r="C44" i="7"/>
  <c r="AZ44" i="7"/>
  <c r="D43" i="7"/>
  <c r="AZ43" i="7"/>
  <c r="L41" i="7"/>
  <c r="F41" i="7"/>
  <c r="D42" i="7"/>
  <c r="C42" i="7"/>
  <c r="AZ42" i="7"/>
  <c r="D41" i="7"/>
  <c r="C41" i="7"/>
  <c r="AZ41" i="7"/>
  <c r="L39" i="7"/>
  <c r="F39" i="7"/>
  <c r="D40" i="7"/>
  <c r="AZ40" i="7"/>
  <c r="L38" i="7"/>
  <c r="F38" i="7"/>
  <c r="C39" i="7"/>
  <c r="AZ39" i="7"/>
  <c r="L37" i="7"/>
  <c r="F37" i="7"/>
  <c r="D38" i="7"/>
  <c r="C38" i="7"/>
  <c r="AZ38" i="7"/>
  <c r="AZ37" i="7"/>
  <c r="L35" i="7"/>
  <c r="F35" i="7"/>
  <c r="D36" i="7"/>
  <c r="AZ36" i="7"/>
  <c r="L34" i="7"/>
  <c r="F34" i="7"/>
  <c r="C36" i="7"/>
  <c r="AZ35" i="7"/>
  <c r="D34" i="7"/>
  <c r="C35" i="7"/>
  <c r="AZ34" i="7"/>
  <c r="D33" i="7"/>
  <c r="AZ33" i="7"/>
  <c r="C33" i="7"/>
  <c r="AZ32" i="7"/>
  <c r="D31" i="7"/>
  <c r="A32" i="7"/>
  <c r="AZ31" i="7"/>
  <c r="D30" i="7"/>
  <c r="A31" i="7"/>
  <c r="AZ30" i="7"/>
  <c r="AZ29" i="7"/>
  <c r="L29" i="7"/>
  <c r="C29" i="7"/>
  <c r="B29" i="7"/>
  <c r="AZ28" i="7"/>
  <c r="L28" i="7"/>
  <c r="C28" i="7"/>
  <c r="L27" i="7"/>
  <c r="C27" i="7"/>
  <c r="L26" i="7"/>
  <c r="C26" i="7"/>
  <c r="B26" i="7"/>
  <c r="L25" i="7"/>
  <c r="E25" i="7"/>
  <c r="B25" i="7"/>
  <c r="F24" i="7"/>
  <c r="D24" i="7"/>
  <c r="C24" i="7"/>
  <c r="A24" i="7"/>
  <c r="CB22" i="7"/>
  <c r="BR22" i="7"/>
  <c r="BL22" i="7"/>
  <c r="C22" i="7"/>
  <c r="B22" i="7"/>
  <c r="A22" i="7"/>
  <c r="CB21" i="7"/>
  <c r="BR21" i="7"/>
  <c r="BP21" i="7"/>
  <c r="BL21" i="7"/>
  <c r="L21" i="7"/>
  <c r="F21" i="7"/>
  <c r="E21" i="7"/>
  <c r="D21" i="7"/>
  <c r="C21" i="7"/>
  <c r="B21" i="7"/>
  <c r="A21" i="7"/>
  <c r="CB20" i="7"/>
  <c r="BR20" i="7"/>
  <c r="BP20" i="7"/>
  <c r="BL20" i="7"/>
  <c r="CB19" i="7"/>
  <c r="BR19" i="7"/>
  <c r="BP19" i="7"/>
  <c r="BL19" i="7"/>
  <c r="CB18" i="7"/>
  <c r="BR18" i="7"/>
  <c r="BP18" i="7"/>
  <c r="BL18" i="7"/>
  <c r="CB17" i="7"/>
  <c r="BR17" i="7"/>
  <c r="BP17" i="7"/>
  <c r="BL17" i="7"/>
  <c r="CB16" i="7"/>
  <c r="BR16" i="7"/>
  <c r="BL16" i="7"/>
  <c r="CB15" i="7"/>
  <c r="BR15" i="7"/>
  <c r="BP15" i="7"/>
  <c r="BL15" i="7"/>
  <c r="CB14" i="7"/>
  <c r="BR14" i="7"/>
  <c r="BP14" i="7"/>
  <c r="BL14" i="7"/>
  <c r="CB13" i="7"/>
  <c r="BR13" i="7"/>
  <c r="BP13" i="7"/>
  <c r="BL13" i="7"/>
  <c r="CB12" i="7"/>
  <c r="BR12" i="7"/>
  <c r="BP12" i="7"/>
  <c r="BL12" i="7"/>
  <c r="CB11" i="7"/>
  <c r="BR11" i="7"/>
  <c r="BP11" i="7"/>
  <c r="BL11" i="7"/>
  <c r="CB10" i="7"/>
  <c r="BR10" i="7"/>
  <c r="BP10" i="7"/>
  <c r="BL10" i="7"/>
  <c r="CB9" i="7"/>
  <c r="BR9" i="7"/>
  <c r="BP9" i="7"/>
  <c r="BL9" i="7"/>
  <c r="CB8" i="7"/>
  <c r="BR8" i="7"/>
  <c r="BP8" i="7"/>
  <c r="BL8" i="7"/>
  <c r="CB7" i="7"/>
  <c r="BR7" i="7"/>
  <c r="BP7" i="7"/>
  <c r="BL7" i="7"/>
  <c r="CB6" i="7"/>
  <c r="BR6" i="7"/>
  <c r="BP6" i="7"/>
  <c r="BL6" i="7"/>
  <c r="CB5" i="7"/>
  <c r="BR5" i="7"/>
  <c r="BL5" i="7"/>
  <c r="H42" i="6" l="1"/>
  <c r="G47" i="6"/>
  <c r="F42" i="6"/>
  <c r="E38" i="6"/>
  <c r="D38" i="6"/>
  <c r="C46" i="6"/>
  <c r="B42" i="6"/>
  <c r="A41" i="6"/>
  <c r="BD14" i="6" l="1"/>
  <c r="BD20" i="6"/>
  <c r="BD19" i="6"/>
  <c r="BD18" i="6"/>
  <c r="BD17" i="6"/>
  <c r="BD16" i="6"/>
  <c r="BD13" i="6"/>
  <c r="BD12" i="6"/>
  <c r="BD11" i="6"/>
  <c r="BD10" i="6"/>
  <c r="BD9" i="6"/>
  <c r="BD8" i="6"/>
  <c r="BD7" i="6"/>
  <c r="BD6" i="6"/>
  <c r="BD5" i="6"/>
  <c r="H24" i="6"/>
  <c r="H27" i="6"/>
  <c r="H26" i="6"/>
  <c r="H28" i="6"/>
  <c r="H25" i="6"/>
  <c r="AZ21" i="6"/>
  <c r="AZ20" i="6"/>
  <c r="AZ19" i="6"/>
  <c r="AZ18" i="6"/>
  <c r="AZ17" i="6"/>
  <c r="AZ16" i="6"/>
  <c r="AZ15" i="6"/>
  <c r="AZ13" i="6"/>
  <c r="AZ12" i="6"/>
  <c r="AZ11" i="6"/>
  <c r="AZ10" i="6"/>
  <c r="AZ9" i="6"/>
  <c r="AZ8" i="6"/>
  <c r="AZ7" i="6"/>
  <c r="AZ6" i="6"/>
  <c r="AZ5" i="6"/>
  <c r="AZ4" i="6"/>
  <c r="AZ14" i="6"/>
  <c r="A20" i="6" l="1"/>
  <c r="B20" i="6"/>
  <c r="C20" i="6"/>
  <c r="D20" i="6"/>
  <c r="E20" i="6"/>
  <c r="F20" i="6"/>
  <c r="G20" i="6"/>
  <c r="H20" i="6"/>
  <c r="G55" i="6" l="1"/>
  <c r="C55" i="6"/>
  <c r="G54" i="6"/>
  <c r="C54" i="6"/>
  <c r="H52" i="6"/>
  <c r="G52" i="6"/>
  <c r="F52" i="6"/>
  <c r="B52" i="6"/>
  <c r="G51" i="6"/>
  <c r="C51" i="6"/>
  <c r="A51" i="6"/>
  <c r="H50" i="6"/>
  <c r="F50" i="6"/>
  <c r="C50" i="6"/>
  <c r="B50" i="6"/>
  <c r="H49" i="6"/>
  <c r="F49" i="6"/>
  <c r="C49" i="6"/>
  <c r="B49" i="6"/>
  <c r="A49" i="6"/>
  <c r="C48" i="6"/>
  <c r="A48" i="6"/>
  <c r="H47" i="6"/>
  <c r="F47" i="6"/>
  <c r="B47" i="6"/>
  <c r="AN46" i="6"/>
  <c r="H46" i="6"/>
  <c r="F46" i="6"/>
  <c r="B46" i="6"/>
  <c r="A46" i="6"/>
  <c r="AN45" i="6"/>
  <c r="G45" i="6"/>
  <c r="E45" i="6"/>
  <c r="D45" i="6"/>
  <c r="A45" i="6"/>
  <c r="AN44" i="6"/>
  <c r="G44" i="6"/>
  <c r="C44" i="6"/>
  <c r="AN43" i="6"/>
  <c r="E43" i="6"/>
  <c r="D43" i="6"/>
  <c r="AN42" i="6"/>
  <c r="E42" i="6"/>
  <c r="D42" i="6"/>
  <c r="C42" i="6"/>
  <c r="AN41" i="6"/>
  <c r="G41" i="6"/>
  <c r="E41" i="6"/>
  <c r="D41" i="6"/>
  <c r="C41" i="6"/>
  <c r="AN40" i="6"/>
  <c r="H40" i="6"/>
  <c r="G40" i="6"/>
  <c r="F40" i="6"/>
  <c r="E40" i="6"/>
  <c r="D40" i="6"/>
  <c r="B40" i="6"/>
  <c r="AN39" i="6"/>
  <c r="H39" i="6"/>
  <c r="F39" i="6"/>
  <c r="C39" i="6"/>
  <c r="B39" i="6"/>
  <c r="A39" i="6"/>
  <c r="AN38" i="6"/>
  <c r="H38" i="6"/>
  <c r="C38" i="6"/>
  <c r="A38" i="6"/>
  <c r="AN37" i="6"/>
  <c r="A37" i="6"/>
  <c r="AN36" i="6"/>
  <c r="H36" i="6"/>
  <c r="F36" i="6"/>
  <c r="E36" i="6"/>
  <c r="D36" i="6"/>
  <c r="B36" i="6"/>
  <c r="AN35" i="6"/>
  <c r="H35" i="6"/>
  <c r="F35" i="6"/>
  <c r="C35" i="6"/>
  <c r="B35" i="6"/>
  <c r="A35" i="6"/>
  <c r="AN34" i="6"/>
  <c r="E34" i="6"/>
  <c r="D34" i="6"/>
  <c r="C34" i="6"/>
  <c r="A34" i="6"/>
  <c r="AN33" i="6"/>
  <c r="D33" i="6"/>
  <c r="AN32" i="6"/>
  <c r="C32" i="6"/>
  <c r="AN31" i="6"/>
  <c r="E31" i="6"/>
  <c r="D31" i="6"/>
  <c r="A31" i="6"/>
  <c r="AN30" i="6"/>
  <c r="E30" i="6"/>
  <c r="D30" i="6"/>
  <c r="A30" i="6"/>
  <c r="AN29" i="6"/>
  <c r="AN28" i="6"/>
  <c r="C28" i="6"/>
  <c r="B28" i="6"/>
  <c r="AN27" i="6"/>
  <c r="C27" i="6"/>
  <c r="C26" i="6"/>
  <c r="G25" i="6"/>
  <c r="C25" i="6"/>
  <c r="B25" i="6"/>
  <c r="G24" i="6"/>
  <c r="E24" i="6"/>
  <c r="B24" i="6"/>
  <c r="F23" i="6"/>
  <c r="D23" i="6"/>
  <c r="C23" i="6"/>
  <c r="A23" i="6"/>
  <c r="BK21" i="6"/>
  <c r="BF21" i="6"/>
  <c r="C21" i="6"/>
  <c r="B21" i="6"/>
  <c r="A21" i="6"/>
  <c r="BK20" i="6"/>
  <c r="BF20" i="6"/>
  <c r="BK19" i="6"/>
  <c r="BF19" i="6"/>
  <c r="BK18" i="6"/>
  <c r="BF18" i="6"/>
  <c r="BK17" i="6"/>
  <c r="BF17" i="6"/>
  <c r="BK16" i="6"/>
  <c r="BF16" i="6"/>
  <c r="BK15" i="6"/>
  <c r="BF15" i="6"/>
  <c r="BK14" i="6"/>
  <c r="BF14" i="6"/>
  <c r="BK13" i="6"/>
  <c r="BF13" i="6"/>
  <c r="BK12" i="6"/>
  <c r="BF12" i="6"/>
  <c r="BK11" i="6"/>
  <c r="BF11" i="6"/>
  <c r="BK10" i="6"/>
  <c r="BF10" i="6"/>
  <c r="BK9" i="6"/>
  <c r="BF9" i="6"/>
  <c r="BK8" i="6"/>
  <c r="BF8" i="6"/>
  <c r="BK7" i="6"/>
  <c r="BF7" i="6"/>
  <c r="BK6" i="6"/>
  <c r="BF6" i="6"/>
  <c r="BK5" i="6"/>
  <c r="BF5" i="6"/>
  <c r="BK4" i="6"/>
  <c r="BF4" i="6"/>
  <c r="F38" i="6"/>
  <c r="E33" i="6" l="1"/>
  <c r="G43" i="6"/>
  <c r="B38" i="6"/>
  <c r="G25" i="1"/>
  <c r="G24" i="1"/>
  <c r="B24" i="1"/>
  <c r="P9" i="3" l="1"/>
  <c r="K9" i="3"/>
  <c r="P8" i="3"/>
  <c r="K8" i="3"/>
  <c r="P7" i="3"/>
  <c r="K7" i="3"/>
  <c r="P6" i="3"/>
  <c r="K6" i="3"/>
  <c r="P5" i="3"/>
  <c r="K5" i="3"/>
  <c r="P4" i="3"/>
  <c r="K4" i="3"/>
  <c r="P3" i="3"/>
  <c r="K3" i="3"/>
  <c r="P2" i="3"/>
  <c r="K2" i="3"/>
  <c r="AT2" i="1"/>
  <c r="AO2" i="1"/>
  <c r="AF2" i="1"/>
  <c r="AC2" i="1"/>
  <c r="H52" i="1"/>
  <c r="AB27" i="1"/>
  <c r="AB28" i="1"/>
  <c r="AB29" i="1"/>
  <c r="AB30" i="1"/>
  <c r="AB31" i="1"/>
  <c r="AB32" i="1"/>
  <c r="AB33" i="1"/>
  <c r="AB34" i="1"/>
  <c r="AB35" i="1"/>
  <c r="AB36" i="1"/>
  <c r="AB37" i="1"/>
  <c r="AB38" i="1"/>
  <c r="AB39" i="1"/>
  <c r="AB40" i="1"/>
  <c r="AB41" i="1"/>
  <c r="AB42" i="1"/>
  <c r="AB43" i="1"/>
  <c r="AB44" i="1"/>
  <c r="AB45" i="1"/>
  <c r="AB46" i="1"/>
  <c r="H50" i="1"/>
  <c r="H49" i="1"/>
  <c r="H47" i="1"/>
  <c r="H46" i="1"/>
  <c r="H42" i="1"/>
  <c r="H40" i="1"/>
  <c r="H39" i="1"/>
  <c r="H36" i="1"/>
  <c r="H35" i="1"/>
  <c r="H38" i="1" l="1"/>
  <c r="F23" i="1"/>
  <c r="F38" i="1" l="1"/>
  <c r="F50" i="1"/>
  <c r="F49" i="1"/>
  <c r="F47" i="1"/>
  <c r="F46" i="1"/>
  <c r="F42" i="1"/>
  <c r="F40" i="1"/>
  <c r="F39" i="1"/>
  <c r="F36" i="1"/>
  <c r="F35" i="1"/>
  <c r="F52" i="1"/>
  <c r="A23" i="1"/>
  <c r="G43" i="1" l="1"/>
  <c r="G40" i="1"/>
  <c r="G41" i="1"/>
  <c r="G44" i="1"/>
  <c r="G45" i="1"/>
  <c r="G47" i="1"/>
  <c r="G51" i="1"/>
  <c r="G52" i="1"/>
  <c r="G54" i="1"/>
  <c r="G55" i="1"/>
  <c r="E41" i="1"/>
  <c r="E30" i="1" l="1"/>
  <c r="B35" i="1"/>
  <c r="A54" i="4" l="1"/>
  <c r="A53" i="4"/>
  <c r="A51" i="4"/>
  <c r="A50" i="4"/>
  <c r="A46" i="4"/>
  <c r="A44" i="4"/>
  <c r="A43" i="4"/>
  <c r="A42" i="4"/>
  <c r="A40" i="4"/>
  <c r="A39" i="4"/>
  <c r="A20" i="4"/>
  <c r="A20" i="1" l="1"/>
  <c r="B20" i="1"/>
  <c r="E45" i="1" l="1"/>
  <c r="E43" i="1"/>
  <c r="D43" i="1"/>
  <c r="E42" i="1"/>
  <c r="D42" i="1"/>
  <c r="D41" i="1"/>
  <c r="E40" i="1"/>
  <c r="D40" i="1"/>
  <c r="E38" i="1"/>
  <c r="D38" i="1"/>
  <c r="E36" i="1"/>
  <c r="D36" i="1"/>
  <c r="E34" i="1"/>
  <c r="D34" i="1"/>
  <c r="E33" i="1"/>
  <c r="D33" i="1"/>
  <c r="E31" i="1"/>
  <c r="D31" i="1"/>
  <c r="D30" i="1"/>
  <c r="E24" i="1"/>
  <c r="D23" i="1"/>
  <c r="E20" i="1"/>
  <c r="D20" i="1"/>
  <c r="D45" i="1"/>
  <c r="AC5" i="1"/>
  <c r="AC6" i="1" s="1"/>
  <c r="AC7" i="1" s="1"/>
  <c r="AC8" i="1" s="1"/>
  <c r="AC9" i="1" s="1"/>
  <c r="AC10" i="1" s="1"/>
  <c r="AC11" i="1" s="1"/>
  <c r="AC12" i="1" s="1"/>
  <c r="AC13" i="1" s="1"/>
  <c r="AC14" i="1" s="1"/>
  <c r="AC15" i="1" s="1"/>
  <c r="AC16" i="1" s="1"/>
  <c r="AC17" i="1" s="1"/>
  <c r="AC18" i="1" s="1"/>
  <c r="AC19" i="1" s="1"/>
  <c r="AC20" i="1" s="1"/>
  <c r="AC21" i="1" s="1"/>
  <c r="C55" i="1" l="1"/>
  <c r="C54" i="1"/>
  <c r="B52" i="1"/>
  <c r="A51" i="1"/>
  <c r="C51" i="1"/>
  <c r="C50" i="1"/>
  <c r="B50" i="1"/>
  <c r="A49" i="1"/>
  <c r="C49" i="1"/>
  <c r="B49" i="1"/>
  <c r="A48" i="1"/>
  <c r="C48" i="1"/>
  <c r="B47" i="1"/>
  <c r="A46" i="1"/>
  <c r="C46" i="1"/>
  <c r="B46" i="1"/>
  <c r="A45" i="1"/>
  <c r="C44" i="1"/>
  <c r="C42" i="1"/>
  <c r="B42" i="1"/>
  <c r="A41" i="1"/>
  <c r="C41" i="1"/>
  <c r="B40" i="1"/>
  <c r="A39" i="1"/>
  <c r="C39" i="1"/>
  <c r="B39" i="1"/>
  <c r="A38" i="1"/>
  <c r="C38" i="1"/>
  <c r="B38" i="1"/>
  <c r="A37" i="1"/>
  <c r="B36" i="1"/>
  <c r="A35" i="1"/>
  <c r="C35" i="1"/>
  <c r="A34" i="1"/>
  <c r="C34" i="1"/>
  <c r="C32" i="1"/>
  <c r="A31" i="1"/>
  <c r="A30" i="1"/>
  <c r="C28" i="1"/>
  <c r="B28" i="1"/>
  <c r="C27" i="1"/>
  <c r="C26" i="1"/>
  <c r="C25" i="1"/>
  <c r="B25" i="1"/>
  <c r="C23" i="1"/>
  <c r="AT21" i="1"/>
  <c r="AO21" i="1"/>
  <c r="A21" i="1"/>
  <c r="C21" i="1"/>
  <c r="B21" i="1"/>
  <c r="AT20" i="1"/>
  <c r="AO20" i="1"/>
  <c r="C20" i="1"/>
  <c r="AT19" i="1"/>
  <c r="AO19" i="1"/>
  <c r="AT18" i="1"/>
  <c r="AO18" i="1"/>
  <c r="AT17" i="1"/>
  <c r="AO17" i="1"/>
  <c r="AT16" i="1"/>
  <c r="AO16" i="1"/>
  <c r="AT15" i="1"/>
  <c r="AO15" i="1"/>
  <c r="AT14" i="1"/>
  <c r="AO14" i="1"/>
  <c r="AT13" i="1"/>
  <c r="AO13" i="1"/>
  <c r="AT12" i="1"/>
  <c r="AO12" i="1"/>
  <c r="AT11" i="1"/>
  <c r="AO11" i="1"/>
  <c r="AT10" i="1"/>
  <c r="AO10" i="1"/>
  <c r="AT9" i="1"/>
  <c r="AO9" i="1"/>
  <c r="AT8" i="1"/>
  <c r="AO8" i="1"/>
  <c r="AT7" i="1"/>
  <c r="AO7" i="1"/>
  <c r="AT6" i="1"/>
  <c r="AO6" i="1"/>
  <c r="AT5" i="1"/>
  <c r="AO5" i="1"/>
  <c r="AT4" i="1"/>
  <c r="AO4" i="1"/>
  <c r="AF5" i="1"/>
  <c r="AF6" i="1" s="1"/>
  <c r="AF7" i="1" s="1"/>
  <c r="AF8" i="1" s="1"/>
  <c r="AF9" i="1" s="1"/>
  <c r="AF10" i="1" s="1"/>
  <c r="AF11" i="1" s="1"/>
  <c r="AF12" i="1" s="1"/>
  <c r="AF13" i="1" s="1"/>
  <c r="AF14" i="1" s="1"/>
  <c r="AF15" i="1" s="1"/>
  <c r="AF16" i="1" s="1"/>
  <c r="AF17" i="1" s="1"/>
  <c r="AF18" i="1" s="1"/>
  <c r="AF19" i="1" s="1"/>
  <c r="AF20" i="1" s="1"/>
  <c r="AF21" i="1" s="1"/>
  <c r="BQ7"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Hemadeepitha Elangovan</author>
  </authors>
  <commentList>
    <comment ref="E30" authorId="0" shapeId="0" xr:uid="{00000000-0006-0000-0000-000001000000}">
      <text>
        <r>
          <rPr>
            <b/>
            <sz val="9"/>
            <color indexed="81"/>
            <rFont val="Tahoma"/>
            <family val="2"/>
          </rPr>
          <t>Hemadeepitha Elangovan:</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Hemadeepitha Elangovan</author>
  </authors>
  <commentList>
    <comment ref="E30" authorId="0" shapeId="0" xr:uid="{00000000-0006-0000-0100-000001000000}">
      <text>
        <r>
          <rPr>
            <b/>
            <sz val="9"/>
            <color indexed="81"/>
            <rFont val="Tahoma"/>
            <family val="2"/>
          </rPr>
          <t>Hemadeepitha Elangovan:</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Hemadeepitha Elangovan</author>
  </authors>
  <commentList>
    <comment ref="E30" authorId="0" shapeId="0" xr:uid="{00000000-0006-0000-0200-000001000000}">
      <text>
        <r>
          <rPr>
            <b/>
            <sz val="9"/>
            <color indexed="81"/>
            <rFont val="Tahoma"/>
            <family val="2"/>
          </rPr>
          <t>Hemadeepitha Elangovan:</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Hemadeepitha Elangovan</author>
  </authors>
  <commentList>
    <comment ref="E30" authorId="0" shapeId="0" xr:uid="{00000000-0006-0000-0300-000001000000}">
      <text>
        <r>
          <rPr>
            <b/>
            <sz val="9"/>
            <color indexed="81"/>
            <rFont val="Tahoma"/>
            <family val="2"/>
          </rPr>
          <t>Hemadeepitha Elangovan:</t>
        </r>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Hemadeepitha Elangovan</author>
  </authors>
  <commentList>
    <comment ref="E31" authorId="0" shapeId="0" xr:uid="{00000000-0006-0000-0400-000001000000}">
      <text>
        <r>
          <rPr>
            <b/>
            <sz val="9"/>
            <color indexed="81"/>
            <rFont val="Tahoma"/>
            <family val="2"/>
          </rPr>
          <t>Hemadeepitha Elangovan:</t>
        </r>
        <r>
          <rPr>
            <sz val="9"/>
            <color indexed="81"/>
            <rFont val="Tahoma"/>
            <family val="2"/>
          </rPr>
          <t xml:space="preserve">
</t>
        </r>
      </text>
    </comment>
  </commentList>
</comments>
</file>

<file path=xl/sharedStrings.xml><?xml version="1.0" encoding="utf-8"?>
<sst xmlns="http://schemas.openxmlformats.org/spreadsheetml/2006/main" count="6368" uniqueCount="790">
  <si>
    <t>CCJ</t>
  </si>
  <si>
    <t>SHARE</t>
  </si>
  <si>
    <t>Bankrupcy</t>
  </si>
  <si>
    <t>Bankrupcy_Dispute Type</t>
  </si>
  <si>
    <t>CCCInsolvencyOrderID</t>
  </si>
  <si>
    <t>NumeroCaseID</t>
  </si>
  <si>
    <t>CCJ_Dispute Type</t>
  </si>
  <si>
    <t>CCJ_Status</t>
  </si>
  <si>
    <t>CCJ_CustomerID</t>
  </si>
  <si>
    <t>CCJ_DisputeID</t>
  </si>
  <si>
    <t>SHARE_Dispute Type</t>
  </si>
  <si>
    <t>SHARE_DisputeID</t>
  </si>
  <si>
    <t>Dispute Text</t>
  </si>
  <si>
    <t>Status Code</t>
  </si>
  <si>
    <t>Status</t>
  </si>
  <si>
    <t>Acc Type Code</t>
  </si>
  <si>
    <t>Acc Group ID</t>
  </si>
  <si>
    <t>PseronId</t>
  </si>
  <si>
    <t>TitleOther</t>
  </si>
  <si>
    <t>Forname</t>
  </si>
  <si>
    <t>Surname</t>
  </si>
  <si>
    <t>Composite Name</t>
  </si>
  <si>
    <t>DoB</t>
  </si>
  <si>
    <t>DobOther</t>
  </si>
  <si>
    <t>ResidenceID</t>
  </si>
  <si>
    <t>House Number</t>
  </si>
  <si>
    <t>Street</t>
  </si>
  <si>
    <t>Town</t>
  </si>
  <si>
    <t>PostCode</t>
  </si>
  <si>
    <t>CCJCasePerID</t>
  </si>
  <si>
    <t>CCCAccountID</t>
  </si>
  <si>
    <t>CCCShAccHolderID</t>
  </si>
  <si>
    <t>&lt;s:Envelope xmlns:s="http://www.w3.org/2003/05/soap-envelope"&gt;</t>
  </si>
  <si>
    <t>1712854</t>
  </si>
  <si>
    <t>JG</t>
  </si>
  <si>
    <t>155552088</t>
  </si>
  <si>
    <t>MR</t>
  </si>
  <si>
    <t>ALAN</t>
  </si>
  <si>
    <t>LOGIK</t>
  </si>
  <si>
    <t>MR ALAN LOGIK</t>
  </si>
  <si>
    <t>16/04/1972</t>
  </si>
  <si>
    <t>1972-04-16</t>
  </si>
  <si>
    <t>169068282</t>
  </si>
  <si>
    <t>THE RIDGE</t>
  </si>
  <si>
    <t>STOCKPORT</t>
  </si>
  <si>
    <t>SK6 7ER</t>
  </si>
  <si>
    <t xml:space="preserve">80004466 </t>
  </si>
  <si>
    <t>100000703</t>
  </si>
  <si>
    <t>100000504</t>
  </si>
  <si>
    <t xml:space="preserve">  &lt;s:Header&gt;</t>
  </si>
  <si>
    <t xml:space="preserve">    &lt;Action s:mustUnderstand="1" xmlns="http://schemas.microsoft.com/ws/2005/05/addressing/none"&gt;http://tempuri.org/createCases&lt;/Action&gt;</t>
  </si>
  <si>
    <t>1712871</t>
  </si>
  <si>
    <t xml:space="preserve">Dispute Text:  01/02/2018
</t>
  </si>
  <si>
    <t>G</t>
  </si>
  <si>
    <t>N</t>
  </si>
  <si>
    <t>CC</t>
  </si>
  <si>
    <t>155552071</t>
  </si>
  <si>
    <t>BECKY</t>
  </si>
  <si>
    <t>MARS</t>
  </si>
  <si>
    <t>MRS BECKY MARS</t>
  </si>
  <si>
    <t>18/12/1988</t>
  </si>
  <si>
    <t>169068265</t>
  </si>
  <si>
    <t xml:space="preserve">80004449 </t>
  </si>
  <si>
    <t>100000686</t>
  </si>
  <si>
    <t>100000487</t>
  </si>
  <si>
    <t xml:space="preserve">  &lt;/s:Header&gt;</t>
  </si>
  <si>
    <t>1712870</t>
  </si>
  <si>
    <t xml:space="preserve">
</t>
  </si>
  <si>
    <t>155552072</t>
  </si>
  <si>
    <t>CHRIS</t>
  </si>
  <si>
    <t>SNICKERS</t>
  </si>
  <si>
    <t>MR CHRIS SNICKERS</t>
  </si>
  <si>
    <t>20/01/1984</t>
  </si>
  <si>
    <t>169068266</t>
  </si>
  <si>
    <t xml:space="preserve">80004450 </t>
  </si>
  <si>
    <t>100000687</t>
  </si>
  <si>
    <t>100000488</t>
  </si>
  <si>
    <t xml:space="preserve">  &lt;s:Body xmlns:xsi="http://www.w3.org/2001/XMLSchema-instance" xmlns:xsd="http://www.w3.org/2001/XMLSchema"&gt;</t>
  </si>
  <si>
    <t>1712869</t>
  </si>
  <si>
    <t>D</t>
  </si>
  <si>
    <t>IN</t>
  </si>
  <si>
    <t>155552073</t>
  </si>
  <si>
    <t>JOHN</t>
  </si>
  <si>
    <t>BOOST</t>
  </si>
  <si>
    <t>MR JOHN BOOST</t>
  </si>
  <si>
    <t>10/11/1990</t>
  </si>
  <si>
    <t>169068267</t>
  </si>
  <si>
    <t xml:space="preserve">80004451 </t>
  </si>
  <si>
    <t>100000688</t>
  </si>
  <si>
    <t>100000489</t>
  </si>
  <si>
    <t xml:space="preserve">    &lt;createCases xmlns="http://tempuri.org/"&gt;</t>
  </si>
  <si>
    <t>1712868</t>
  </si>
  <si>
    <t>Dispute Text:  This account is over 6 yrs old, closed and should be removed from my credit file</t>
  </si>
  <si>
    <t>IC</t>
  </si>
  <si>
    <t>155552074</t>
  </si>
  <si>
    <t>DEBBIE</t>
  </si>
  <si>
    <t>TWIRL</t>
  </si>
  <si>
    <t>MRS DEBBIE TWIRL</t>
  </si>
  <si>
    <t>18/10/1975</t>
  </si>
  <si>
    <t>169068268</t>
  </si>
  <si>
    <t xml:space="preserve">80004452 </t>
  </si>
  <si>
    <t>100000689</t>
  </si>
  <si>
    <t>100000490</t>
  </si>
  <si>
    <t xml:space="preserve">      &lt;casesInfo&gt;</t>
  </si>
  <si>
    <t>1712867</t>
  </si>
  <si>
    <t>Dispute Text:  24/01/2018</t>
  </si>
  <si>
    <t>P</t>
  </si>
  <si>
    <t>Q</t>
  </si>
  <si>
    <t>CA</t>
  </si>
  <si>
    <t>155552075</t>
  </si>
  <si>
    <t>JESSICA</t>
  </si>
  <si>
    <t>TWIX</t>
  </si>
  <si>
    <t>MRS JESSICA TWIX</t>
  </si>
  <si>
    <t>08/04/1966</t>
  </si>
  <si>
    <t>169068269</t>
  </si>
  <si>
    <t xml:space="preserve">80004453 </t>
  </si>
  <si>
    <t>100000690</t>
  </si>
  <si>
    <t>100000491</t>
  </si>
  <si>
    <t xml:space="preserve">        &lt;BizAgiWSParam xmlns:xsd="http://www.w3.org/2001/XMLSchema" xmlns:xsi="http://www.w3.org/2001/XMLSchema-instance" xmlns=""&gt;</t>
  </si>
  <si>
    <t>1712866</t>
  </si>
  <si>
    <t>Dispute Text:  13/12/2017</t>
  </si>
  <si>
    <t>TM</t>
  </si>
  <si>
    <t>155552076</t>
  </si>
  <si>
    <t>PAUL</t>
  </si>
  <si>
    <t>ROLO</t>
  </si>
  <si>
    <t>MR PAUL ROLO</t>
  </si>
  <si>
    <t>25/05/1974</t>
  </si>
  <si>
    <t>169068270</t>
  </si>
  <si>
    <t xml:space="preserve">80004454 </t>
  </si>
  <si>
    <t>100000691</t>
  </si>
  <si>
    <t>100000492</t>
  </si>
  <si>
    <t xml:space="preserve">          &lt;domain&gt;******&lt;/domain&gt;</t>
  </si>
  <si>
    <t>1712865</t>
  </si>
  <si>
    <t xml:space="preserve">Dispute Text:  Test free text entry </t>
  </si>
  <si>
    <t>155552077</t>
  </si>
  <si>
    <t>GRAHAM</t>
  </si>
  <si>
    <t>GOLF</t>
  </si>
  <si>
    <t>MR GRAHAM GOLF</t>
  </si>
  <si>
    <t>03/12/1964</t>
  </si>
  <si>
    <t>169068271</t>
  </si>
  <si>
    <t xml:space="preserve">80004455 </t>
  </si>
  <si>
    <t>100000692</t>
  </si>
  <si>
    <t>100000493</t>
  </si>
  <si>
    <t xml:space="preserve">          &lt;userName&gt;******&lt;/userName&gt;</t>
  </si>
  <si>
    <t>1712864</t>
  </si>
  <si>
    <t>Dispute Text:  18/01/2018</t>
  </si>
  <si>
    <t>155552078</t>
  </si>
  <si>
    <t>FREDDIE</t>
  </si>
  <si>
    <t>FOOTBALL</t>
  </si>
  <si>
    <t>MR FREDDIE FOOTBALL</t>
  </si>
  <si>
    <t>30/07/1970</t>
  </si>
  <si>
    <t>169068272</t>
  </si>
  <si>
    <t xml:space="preserve">80004456 </t>
  </si>
  <si>
    <t>100000693</t>
  </si>
  <si>
    <t>100000494</t>
  </si>
  <si>
    <t xml:space="preserve">          &lt;Cases&gt;</t>
  </si>
  <si>
    <t>1712863</t>
  </si>
  <si>
    <t>Dispute Text:  Test</t>
  </si>
  <si>
    <t>MC</t>
  </si>
  <si>
    <t>155552079</t>
  </si>
  <si>
    <t>RONALD</t>
  </si>
  <si>
    <t>RUGBY</t>
  </si>
  <si>
    <t>MR RONALD RUGBY</t>
  </si>
  <si>
    <t>05/05/1982</t>
  </si>
  <si>
    <t>169068273</t>
  </si>
  <si>
    <t xml:space="preserve">80004457 </t>
  </si>
  <si>
    <t>100000694</t>
  </si>
  <si>
    <t>100000495</t>
  </si>
  <si>
    <t xml:space="preserve">            &lt;Case&gt;</t>
  </si>
  <si>
    <t>1712862</t>
  </si>
  <si>
    <t>Dispute Text:  Test free text entry</t>
  </si>
  <si>
    <t>155552080</t>
  </si>
  <si>
    <t>SALLY</t>
  </si>
  <si>
    <t>SNOOKER</t>
  </si>
  <si>
    <t>MRS SALLY SNOOKER</t>
  </si>
  <si>
    <t>25/09/1991</t>
  </si>
  <si>
    <t>169068274</t>
  </si>
  <si>
    <t xml:space="preserve">80004458 </t>
  </si>
  <si>
    <t>100000695</t>
  </si>
  <si>
    <t>100000496</t>
  </si>
  <si>
    <t xml:space="preserve">              &lt;Process&gt;Disputes&lt;/Process&gt;</t>
  </si>
  <si>
    <t>1712861</t>
  </si>
  <si>
    <t>SA</t>
  </si>
  <si>
    <t>155552081</t>
  </si>
  <si>
    <t>VICKY</t>
  </si>
  <si>
    <t>TENNIS</t>
  </si>
  <si>
    <t>MRS VICKY TENNIS</t>
  </si>
  <si>
    <t>23/01/1975</t>
  </si>
  <si>
    <t>169068275</t>
  </si>
  <si>
    <t xml:space="preserve">80004459 </t>
  </si>
  <si>
    <t>100000696</t>
  </si>
  <si>
    <t>100000497</t>
  </si>
  <si>
    <t xml:space="preserve">              &lt;Entities&gt;</t>
  </si>
  <si>
    <t>1712860</t>
  </si>
  <si>
    <t>155552082</t>
  </si>
  <si>
    <t>BILL</t>
  </si>
  <si>
    <t>BOXING</t>
  </si>
  <si>
    <t>MR BILL BOXING</t>
  </si>
  <si>
    <t>07/07/1969</t>
  </si>
  <si>
    <t>169068276</t>
  </si>
  <si>
    <t xml:space="preserve">80004460 </t>
  </si>
  <si>
    <t>100000697</t>
  </si>
  <si>
    <t>100000498</t>
  </si>
  <si>
    <t xml:space="preserve">                &lt;CallCredit&gt;</t>
  </si>
  <si>
    <t>1712859</t>
  </si>
  <si>
    <t>155552083</t>
  </si>
  <si>
    <t>TOM</t>
  </si>
  <si>
    <t>HOOVER</t>
  </si>
  <si>
    <t>MR TOM HOOVER</t>
  </si>
  <si>
    <t>09/04/1981</t>
  </si>
  <si>
    <t>169068277</t>
  </si>
  <si>
    <t xml:space="preserve">80004461 </t>
  </si>
  <si>
    <t>100000698</t>
  </si>
  <si>
    <t>100000499</t>
  </si>
  <si>
    <t xml:space="preserve">                  &lt;Dispute&gt;</t>
  </si>
  <si>
    <t>1712858</t>
  </si>
  <si>
    <t>155552084</t>
  </si>
  <si>
    <t>COLIN</t>
  </si>
  <si>
    <t>HOTPOINT</t>
  </si>
  <si>
    <t>MR COLIN HOTPOINT</t>
  </si>
  <si>
    <t>12/11/1965</t>
  </si>
  <si>
    <t>169068278</t>
  </si>
  <si>
    <t xml:space="preserve">80004462 </t>
  </si>
  <si>
    <t>100000699</t>
  </si>
  <si>
    <t>100000500</t>
  </si>
  <si>
    <t xml:space="preserve">                    &lt;IsAutomatic&gt;1&lt;/IsAutomatic&gt;</t>
  </si>
  <si>
    <t>1712857</t>
  </si>
  <si>
    <t>155552085</t>
  </si>
  <si>
    <t>GEORGE</t>
  </si>
  <si>
    <t>BEKO</t>
  </si>
  <si>
    <t>MR GEORGE BEKO</t>
  </si>
  <si>
    <t>14/03/1987</t>
  </si>
  <si>
    <t>169068279</t>
  </si>
  <si>
    <t xml:space="preserve">80004463 </t>
  </si>
  <si>
    <t>100000700</t>
  </si>
  <si>
    <t>100000501</t>
  </si>
  <si>
    <t xml:space="preserve">                    &lt;DateReceived&gt;2018-05-21&lt;/DateReceived&gt;</t>
  </si>
  <si>
    <t xml:space="preserve">                    &lt;DateReceived&gt;2018-04-11&lt;/DateReceived&gt;</t>
  </si>
  <si>
    <t xml:space="preserve">                    &lt;DateReceived&gt;2018-05-17&lt;/DateReceived&gt;</t>
  </si>
  <si>
    <t>1712856</t>
  </si>
  <si>
    <t>155552086</t>
  </si>
  <si>
    <t>EMMA</t>
  </si>
  <si>
    <t>INDESIT</t>
  </si>
  <si>
    <t>MRS EMMA INDESIT</t>
  </si>
  <si>
    <t>27/07/1979</t>
  </si>
  <si>
    <t>169068280</t>
  </si>
  <si>
    <t xml:space="preserve">80004464 </t>
  </si>
  <si>
    <t>100000701</t>
  </si>
  <si>
    <t>100000502</t>
  </si>
  <si>
    <t>1712855</t>
  </si>
  <si>
    <t>155552087</t>
  </si>
  <si>
    <t>BOSCH</t>
  </si>
  <si>
    <t>MRS DEBBIE BOSCH</t>
  </si>
  <si>
    <t>03/01/1990</t>
  </si>
  <si>
    <t>169068281</t>
  </si>
  <si>
    <t xml:space="preserve">80004465 </t>
  </si>
  <si>
    <t>100000702</t>
  </si>
  <si>
    <t>100000503</t>
  </si>
  <si>
    <t xml:space="preserve">                    &lt;CCCAffiliateID&gt;501&lt;/CCCAffiliateID&gt;</t>
  </si>
  <si>
    <t xml:space="preserve">                    &lt;ConsumerRequest&gt;Dispute detail data: CCJCASEPERID: ABC115</t>
  </si>
  <si>
    <t>Dispute detail data: Supplier Name: Test Lender</t>
  </si>
  <si>
    <t>COURTNAME: TESTTOWN</t>
  </si>
  <si>
    <t>CURRENTSTATUS: D</t>
  </si>
  <si>
    <t>ORDERTYPE: BO</t>
  </si>
  <si>
    <t>COURTTYPE: 0</t>
  </si>
  <si>
    <t>ORDERDATE: 05/05/2012 00:00:00</t>
  </si>
  <si>
    <t>CASEYEAR: 2005</t>
  </si>
  <si>
    <t>Status: SA</t>
  </si>
  <si>
    <t>Acc Number: **************-112</t>
  </si>
  <si>
    <t>CASEREF: 410031</t>
  </si>
  <si>
    <t>Amount: 61</t>
  </si>
  <si>
    <t>Acc Suffix: 1</t>
  </si>
  <si>
    <t>JUDGMENTDATE: 05/11/2011 00:00:00</t>
  </si>
  <si>
    <t>Joint: 0</t>
  </si>
  <si>
    <t>DATESATISFIED: 05/08/2013 00:00:00</t>
  </si>
  <si>
    <t/>
  </si>
  <si>
    <t>Date Updated: 10/04/2018 00:00:00</t>
  </si>
  <si>
    <t>&lt;/ConsumerRequest&gt;</t>
  </si>
  <si>
    <t xml:space="preserve">                    &lt;Name&gt;</t>
  </si>
  <si>
    <t xml:space="preserve">                    &lt;/Name&gt;</t>
  </si>
  <si>
    <t xml:space="preserve">                    &lt;UKAddress&gt;</t>
  </si>
  <si>
    <t xml:space="preserve">                      &lt;MiddleName&gt;&lt;/MiddleName&gt;</t>
  </si>
  <si>
    <t xml:space="preserve">                      &lt;Abode /&gt;</t>
  </si>
  <si>
    <t xml:space="preserve">                      &lt;HouseName /&gt;</t>
  </si>
  <si>
    <t xml:space="preserve">                      &lt;Street2 /&gt;</t>
  </si>
  <si>
    <t xml:space="preserve">                    &lt;/UKAddress&gt;</t>
  </si>
  <si>
    <t xml:space="preserve">                  &lt;/Dispute&gt;</t>
  </si>
  <si>
    <t xml:space="preserve">                    &lt;CCCMemberPortID&gt;288&lt;/CCCMemberPortID&gt;</t>
  </si>
  <si>
    <t xml:space="preserve">                &lt;/CallCredit&gt;</t>
  </si>
  <si>
    <t xml:space="preserve">              &lt;/Entities&gt;</t>
  </si>
  <si>
    <t xml:space="preserve">            &lt;/Case&gt;</t>
  </si>
  <si>
    <t xml:space="preserve">          &lt;/Cases&gt;</t>
  </si>
  <si>
    <t xml:space="preserve">        &lt;/BizAgiWSParam&gt;</t>
  </si>
  <si>
    <t xml:space="preserve">      &lt;/casesInfo&gt;</t>
  </si>
  <si>
    <t xml:space="preserve">    &lt;/createCases&gt;</t>
  </si>
  <si>
    <t xml:space="preserve">  &lt;/s:Body&gt;</t>
  </si>
  <si>
    <t>&lt;/s:Envelope&gt;</t>
  </si>
  <si>
    <t>Alias</t>
  </si>
  <si>
    <t>Associate</t>
  </si>
  <si>
    <t>SIT &amp; UAT</t>
  </si>
  <si>
    <t xml:space="preserve"> </t>
  </si>
  <si>
    <t>MRS</t>
  </si>
  <si>
    <t>Share</t>
  </si>
  <si>
    <t>Admin Order</t>
  </si>
  <si>
    <t>SIT</t>
  </si>
  <si>
    <t>UAT</t>
  </si>
  <si>
    <t>1982-05-05</t>
  </si>
  <si>
    <t>1991-09-25</t>
  </si>
  <si>
    <t>1975-01-23</t>
  </si>
  <si>
    <t>1969-07-07</t>
  </si>
  <si>
    <t>1981-04-09</t>
  </si>
  <si>
    <t>1965-11-12</t>
  </si>
  <si>
    <t>1987-03-14</t>
  </si>
  <si>
    <t>1979-07-27</t>
  </si>
  <si>
    <t>1990-01-03</t>
  </si>
  <si>
    <t>Ready to post in SoapUI</t>
  </si>
  <si>
    <t>^ Paste Values from desired row below into row above.  Then copy out XML from columns on left for desired dispute type ^</t>
  </si>
  <si>
    <t>Prepared XMLs</t>
  </si>
  <si>
    <t>ALIAS</t>
  </si>
  <si>
    <t xml:space="preserve">                    &lt;DateReceived&gt;2018-09-10&lt;/DateReceived&gt;</t>
  </si>
  <si>
    <t xml:space="preserve">                    &lt;CCCDisputeType&gt;301&lt;/CCCDisputeType&gt;</t>
  </si>
  <si>
    <t>Link Alias: MR CHRIS SNICKERS</t>
  </si>
  <si>
    <t>Link Creation Date: 01/01/2004 00:00:00</t>
  </si>
  <si>
    <t>Link Last CONF Date: 01/01/2004 00:00:00</t>
  </si>
  <si>
    <t>Link Supplier Name: Callcredit</t>
  </si>
  <si>
    <t>CCCAliasID</t>
  </si>
  <si>
    <t>3464034</t>
  </si>
  <si>
    <t>3464035</t>
  </si>
  <si>
    <t>3464036</t>
  </si>
  <si>
    <t>3464037</t>
  </si>
  <si>
    <t>3464038</t>
  </si>
  <si>
    <t>3464039</t>
  </si>
  <si>
    <t>3464040</t>
  </si>
  <si>
    <t>3464041</t>
  </si>
  <si>
    <t>3464042</t>
  </si>
  <si>
    <t>3464043</t>
  </si>
  <si>
    <t>3464044</t>
  </si>
  <si>
    <t>3464045</t>
  </si>
  <si>
    <t>3464046</t>
  </si>
  <si>
    <t>3464047</t>
  </si>
  <si>
    <t>3464048</t>
  </si>
  <si>
    <t>3464049</t>
  </si>
  <si>
    <t>3464050</t>
  </si>
  <si>
    <t>3464051</t>
  </si>
  <si>
    <t>ASSOCIATE</t>
  </si>
  <si>
    <t xml:space="preserve">                    &lt;CCCDisputeType&gt;401&lt;/CCCDisputeType&gt;</t>
  </si>
  <si>
    <t xml:space="preserve">                    &lt;ConsumerRequest&gt;Dispute Text:  Test free text entry</t>
  </si>
  <si>
    <t>22934018</t>
  </si>
  <si>
    <t>22934021</t>
  </si>
  <si>
    <t>22934022</t>
  </si>
  <si>
    <t>22934023</t>
  </si>
  <si>
    <t>22934024</t>
  </si>
  <si>
    <t>22934025</t>
  </si>
  <si>
    <t>22934026</t>
  </si>
  <si>
    <t>22934027</t>
  </si>
  <si>
    <t>22934028</t>
  </si>
  <si>
    <t>22934029</t>
  </si>
  <si>
    <t>22934030</t>
  </si>
  <si>
    <t>22934031</t>
  </si>
  <si>
    <t>22934032</t>
  </si>
  <si>
    <t>22934033</t>
  </si>
  <si>
    <t>22934034</t>
  </si>
  <si>
    <t>22934035</t>
  </si>
  <si>
    <t>22934036</t>
  </si>
  <si>
    <t>22934037</t>
  </si>
  <si>
    <t>CCCAssocID</t>
  </si>
  <si>
    <t>ADMIN ORDER</t>
  </si>
  <si>
    <t>BANKRUPTCY</t>
  </si>
  <si>
    <t xml:space="preserve">                    &lt;DateReceived&gt;2018-05-16&lt;/DateReceived&gt;</t>
  </si>
  <si>
    <t>CURRENTSTATUS: A</t>
  </si>
  <si>
    <t>ORDERTYPE: AO</t>
  </si>
  <si>
    <t>ORDERDATE: 05/02/2013 00:00:00</t>
  </si>
  <si>
    <t>CASEREF: 410032</t>
  </si>
  <si>
    <t>Adminorder_Dispute_Type</t>
  </si>
  <si>
    <t>1712845</t>
  </si>
  <si>
    <t>1712853</t>
  </si>
  <si>
    <t>1712852</t>
  </si>
  <si>
    <t>1712851</t>
  </si>
  <si>
    <t>1712850</t>
  </si>
  <si>
    <t>1712849</t>
  </si>
  <si>
    <t>1712848</t>
  </si>
  <si>
    <t>1712847</t>
  </si>
  <si>
    <t>1712846</t>
  </si>
  <si>
    <t>1712844</t>
  </si>
  <si>
    <t>1712843</t>
  </si>
  <si>
    <t>1712842</t>
  </si>
  <si>
    <t>1712841</t>
  </si>
  <si>
    <t>1712840</t>
  </si>
  <si>
    <t>1712839</t>
  </si>
  <si>
    <t>1712838</t>
  </si>
  <si>
    <t>1712837</t>
  </si>
  <si>
    <t>1712836</t>
  </si>
  <si>
    <t>MODA</t>
  </si>
  <si>
    <t>Dispute detail data: Acc Holder Name: John Ferrari</t>
  </si>
  <si>
    <t>Acc Holder Address: 17  Top Gear Lane X9 9LF</t>
  </si>
  <si>
    <t>Date of Birth: 13/10/1944 00:00:00</t>
  </si>
  <si>
    <t>Acc Number: *************0123</t>
  </si>
  <si>
    <t>Acc Type Code: CC</t>
  </si>
  <si>
    <t>Organization Name: LENDER 3</t>
  </si>
  <si>
    <t>Org. Type Code: FN</t>
  </si>
  <si>
    <t>Balance: 6345</t>
  </si>
  <si>
    <t>Limit: 15000</t>
  </si>
  <si>
    <t>Start Date: 29/10/2014 00:00:00</t>
  </si>
  <si>
    <t>End Date: 01/01/0001 00:00:00</t>
  </si>
  <si>
    <t>Is Acc Rolledover: 1</t>
  </si>
  <si>
    <t>No Of Overdue Paym: 2</t>
  </si>
  <si>
    <t>Next Paym. Amount: 190</t>
  </si>
  <si>
    <t xml:space="preserve">                    &lt;CCCCustomerID&gt;${#TestCase#CCCCustomerID}&lt;/CCCCustomerID&gt;</t>
  </si>
  <si>
    <t xml:space="preserve">                    &lt;ResidenceID&gt;${#TestCase#ResidenceID}&lt;/ResidenceID&gt;</t>
  </si>
  <si>
    <t xml:space="preserve">                      &lt;TitleOther&gt;${#TestCase#TitleOther}&lt;/TitleOther&gt;</t>
  </si>
  <si>
    <t xml:space="preserve">                      &lt;Forename&gt;${#TestCase#Forname}&lt;/Forename&gt;</t>
  </si>
  <si>
    <t xml:space="preserve">                      &lt;Surname&gt;${#TestCase#Surname}&lt;/Surname&gt;</t>
  </si>
  <si>
    <t xml:space="preserve">                      &lt;PostCode&gt;${#TestCase#PostCode}&lt;/PostCode&gt;</t>
  </si>
  <si>
    <t xml:space="preserve">                    &lt;CCCMemberPortID&gt;1534590&lt;/CCCMemberPortID&gt;</t>
  </si>
  <si>
    <t xml:space="preserve">                    &lt;CCCAccountID&gt;2&lt;/CCCAccountID&gt;</t>
  </si>
  <si>
    <t>MODA_Dispute_Type</t>
  </si>
  <si>
    <t xml:space="preserve">                    &lt;DisputeId&gt;3773782&lt;/DisputeId&gt;</t>
  </si>
  <si>
    <t xml:space="preserve">                    &lt;ConsumerRequest&gt;Dispute Text:  Periodically</t>
  </si>
  <si>
    <t xml:space="preserve">                    &lt;ConsumerRequest&gt;Dispute Text:  hein test hein test hein test hein test hein test hein test hein test hein test hein test hein test hein test hein test hein test hein test hein test hein test hein test hein test hein test hein test hein test hein test hein test hein test hein test hein test hein test hein test hein test hein test hein test hein test hein test hein test hein test hein test hein test hein test hein test hein test </t>
  </si>
  <si>
    <t>NAME: Mr John Ferrari</t>
  </si>
  <si>
    <t>ADDRESS: 17  Top Gear Lane X9 9LF</t>
  </si>
  <si>
    <t xml:space="preserve">                    &lt;DisputeId&gt;3716719&lt;/DisputeId&gt;</t>
  </si>
  <si>
    <t xml:space="preserve">                    &lt;CCCDisputeType&gt;209&lt;/CCCDisputeType&gt;</t>
  </si>
  <si>
    <t xml:space="preserve">                    &lt;CCCMemberPortID&gt;66&lt;/CCCMemberPortID&gt;</t>
  </si>
  <si>
    <t xml:space="preserve">                    &lt;DisputeId&gt;3773786&lt;/DisputeId&gt;</t>
  </si>
  <si>
    <t xml:space="preserve">                    &lt;CCCDisputeType&gt;1306&lt;/CCCDisputeType&gt;</t>
  </si>
  <si>
    <t>Link Last Conf Date: 01/01/2004 00:00:00</t>
  </si>
  <si>
    <t>Link Supplier Name: Test Lender</t>
  </si>
  <si>
    <t xml:space="preserve">                    &lt;DoB&gt;${#TestCase#DoB}&lt;/DoB&gt;</t>
  </si>
  <si>
    <t>Address_Link</t>
  </si>
  <si>
    <t>81281449 &gt;&gt;AddLinkId1</t>
  </si>
  <si>
    <t>81281450 &gt;&gt;AddLinkId2</t>
  </si>
  <si>
    <t>81281451 &gt;&gt;AddLinkId3</t>
  </si>
  <si>
    <t>81281452 &gt;&gt;AddLinkId4</t>
  </si>
  <si>
    <t>81281453 &gt;&gt;AddLinkId5</t>
  </si>
  <si>
    <t>81281454 &gt;&gt;AddLinkId6</t>
  </si>
  <si>
    <t>81281455 &gt;&gt;AddLinkId7</t>
  </si>
  <si>
    <t>81281456 &gt;&gt;AddLinkId8</t>
  </si>
  <si>
    <t>81281457 &gt;&gt;AddLinkId9</t>
  </si>
  <si>
    <t>81281458 &gt;&gt;AddLinkId10</t>
  </si>
  <si>
    <t>81281459 &gt;&gt;AddLinkId11</t>
  </si>
  <si>
    <t>81281460 &gt;&gt;AddLinkId12</t>
  </si>
  <si>
    <t>81281461 &gt;&gt;AddLinkId13</t>
  </si>
  <si>
    <t>81281462 &gt;&gt;AddLinkId14</t>
  </si>
  <si>
    <t>81281463 &gt;&gt;AddLinkId15</t>
  </si>
  <si>
    <t>81281464 &gt;&gt;AddLinkId16</t>
  </si>
  <si>
    <t>81281465 &gt;&gt;AddLinkId17</t>
  </si>
  <si>
    <t>81281466 &gt;&gt;AddLinkId18</t>
  </si>
  <si>
    <t>81281467 &gt;&gt;AddLinkId19</t>
  </si>
  <si>
    <t>81281468 &gt;&gt;AddLinkId20</t>
  </si>
  <si>
    <t>81281469 &gt;&gt;AddLinkId21</t>
  </si>
  <si>
    <t>81281449</t>
  </si>
  <si>
    <t>81281450</t>
  </si>
  <si>
    <t>81281451</t>
  </si>
  <si>
    <t>81281452</t>
  </si>
  <si>
    <t>81281453</t>
  </si>
  <si>
    <t>81281454</t>
  </si>
  <si>
    <t>81281455</t>
  </si>
  <si>
    <t>81281456</t>
  </si>
  <si>
    <t>81281457</t>
  </si>
  <si>
    <t>81281458</t>
  </si>
  <si>
    <t>81281459</t>
  </si>
  <si>
    <t>81281460</t>
  </si>
  <si>
    <t>81281461</t>
  </si>
  <si>
    <t>81281462</t>
  </si>
  <si>
    <t>81281463</t>
  </si>
  <si>
    <t>81281464</t>
  </si>
  <si>
    <t>81281465</t>
  </si>
  <si>
    <t>81281466</t>
  </si>
  <si>
    <t>81281467</t>
  </si>
  <si>
    <t>81281468</t>
  </si>
  <si>
    <t>Address_Link_Id</t>
  </si>
  <si>
    <t>Address_Dispute_Type</t>
  </si>
  <si>
    <t xml:space="preserve">                    &lt;DateReceived&gt;2017-11-10&lt;/DateReceived&gt;</t>
  </si>
  <si>
    <t xml:space="preserve">                    &lt;DisputeId&gt;1589589&lt;/DisputeId&gt;</t>
  </si>
  <si>
    <t xml:space="preserve">                    &lt;CCCDisputeType&gt;102&lt;/CCCDisputeType&gt;</t>
  </si>
  <si>
    <t xml:space="preserve">                    &lt;ConsumerRequest&gt;Address link address: 28 Top Gear Lane, Test Town X9 9LF</t>
  </si>
  <si>
    <t>Dispute detail data: Selected Address: 28 Top Gear Lane, Test Town X9 9LF</t>
  </si>
  <si>
    <t>Address 1: 4 The Embankment Sovereign Street, Leeds, LS1 4BA</t>
  </si>
  <si>
    <t>Address 2: 28 TOP GEAR LANE, TEST TOWN X9 9LF</t>
  </si>
  <si>
    <t>ADD Link ID:60761496</t>
  </si>
  <si>
    <t xml:space="preserve">                      &lt;HouseName&gt;The Embankment&lt;/HouseName&gt;</t>
  </si>
  <si>
    <t xml:space="preserve">                      &lt;HouseNumber&gt;4&lt;/HouseNumber&gt;</t>
  </si>
  <si>
    <t xml:space="preserve">                      &lt;Street1&gt;Sovereign Street&lt;/Street1&gt;</t>
  </si>
  <si>
    <t xml:space="preserve">                      &lt;Town&gt;Leeds&lt;/Town&gt;</t>
  </si>
  <si>
    <t xml:space="preserve">                    &lt;CCCAddressLinkID&gt;60761496&lt;/CCCAddressLinkID&gt;</t>
  </si>
  <si>
    <t xml:space="preserve">                    &lt;ConsumerRequest&gt;</t>
  </si>
  <si>
    <t>Address link address: 28 Top Gear Lane, Test Town X9 9LF</t>
  </si>
  <si>
    <t>58, 119</t>
  </si>
  <si>
    <t>74 rej, 115 - auto rej as 74 was open, 116</t>
  </si>
  <si>
    <t>PersonId</t>
  </si>
  <si>
    <t>117 - auto rej as 66 was open so closed. 129</t>
  </si>
  <si>
    <t>118 - auto rej as 65 was open so closed. 130</t>
  </si>
  <si>
    <t>Electoral dispute type</t>
  </si>
  <si>
    <t>CCCERID</t>
  </si>
  <si>
    <t xml:space="preserve">181170799 </t>
  </si>
  <si>
    <t xml:space="preserve">181170782 </t>
  </si>
  <si>
    <t xml:space="preserve">181170783 </t>
  </si>
  <si>
    <t xml:space="preserve">181170784 </t>
  </si>
  <si>
    <t xml:space="preserve">181170785 </t>
  </si>
  <si>
    <t xml:space="preserve">181170786 </t>
  </si>
  <si>
    <t xml:space="preserve">181170787 </t>
  </si>
  <si>
    <t xml:space="preserve">181170788 </t>
  </si>
  <si>
    <t xml:space="preserve">181170789 </t>
  </si>
  <si>
    <t xml:space="preserve">181170790 </t>
  </si>
  <si>
    <t xml:space="preserve">181170791 </t>
  </si>
  <si>
    <t xml:space="preserve">181170792 </t>
  </si>
  <si>
    <t xml:space="preserve">181170793 </t>
  </si>
  <si>
    <t xml:space="preserve">181170794 </t>
  </si>
  <si>
    <t xml:space="preserve">181170795 </t>
  </si>
  <si>
    <t xml:space="preserve">181170796 </t>
  </si>
  <si>
    <t xml:space="preserve">181170797 </t>
  </si>
  <si>
    <t xml:space="preserve">181170798 </t>
  </si>
  <si>
    <t>13, 82</t>
  </si>
  <si>
    <t>20, 54,</t>
  </si>
  <si>
    <t>125 auto rejected try another instead, 63</t>
  </si>
  <si>
    <t>84 (98), 69</t>
  </si>
  <si>
    <t>85 (99), 70, 150(Rej auto)</t>
  </si>
  <si>
    <t>111, 151</t>
  </si>
  <si>
    <t>x</t>
  </si>
  <si>
    <t>DisputeID prefex</t>
  </si>
  <si>
    <t>101</t>
  </si>
  <si>
    <t>102</t>
  </si>
  <si>
    <t>103</t>
  </si>
  <si>
    <t>104</t>
  </si>
  <si>
    <t>105</t>
  </si>
  <si>
    <t>106</t>
  </si>
  <si>
    <t>107</t>
  </si>
  <si>
    <t>108</t>
  </si>
  <si>
    <t>109</t>
  </si>
  <si>
    <t>110</t>
  </si>
  <si>
    <t>111</t>
  </si>
  <si>
    <t>112</t>
  </si>
  <si>
    <t>113</t>
  </si>
  <si>
    <t>114</t>
  </si>
  <si>
    <t>115</t>
  </si>
  <si>
    <t>116</t>
  </si>
  <si>
    <t>117</t>
  </si>
  <si>
    <t>118</t>
  </si>
  <si>
    <t>DisputeId_Suffix</t>
  </si>
  <si>
    <t>BAK_Address_Link_Id</t>
  </si>
  <si>
    <t>155 - cancelled via db, 156, 160</t>
  </si>
  <si>
    <t>optimus_tennis</t>
  </si>
  <si>
    <t>optimus_boxing</t>
  </si>
  <si>
    <t>NewPass1!</t>
  </si>
  <si>
    <t>CHESHIRE</t>
  </si>
  <si>
    <t>Selected Address</t>
  </si>
  <si>
    <t>61 THE RIDGE, STOCKPORT, CHESHIRE, SK6 7ER</t>
  </si>
  <si>
    <t>username</t>
  </si>
  <si>
    <t>password</t>
  </si>
  <si>
    <t>optimus_mars</t>
  </si>
  <si>
    <t>optimus_logik</t>
  </si>
  <si>
    <t>residence id in noddle</t>
  </si>
  <si>
    <t>-327404816
169068266</t>
  </si>
  <si>
    <t>NoddleTester1+131@gmail.com</t>
  </si>
  <si>
    <t>NoddleTester1+133@gmail.com</t>
  </si>
  <si>
    <t>NoddleTester1+132@gmail.com</t>
  </si>
  <si>
    <t>done</t>
  </si>
  <si>
    <t>admin updated</t>
  </si>
  <si>
    <t>999992</t>
  </si>
  <si>
    <t>65 THE RIDGE, STOCKPORT, CHESHIRE, SK6 7ER</t>
  </si>
  <si>
    <t>153, 157, 159, 169</t>
  </si>
  <si>
    <t>optimus_snooker</t>
  </si>
  <si>
    <t>jamesconnors123+SNOOKER@gmail.com</t>
  </si>
  <si>
    <t>skip tennis</t>
  </si>
  <si>
    <t>used for noddle disputes</t>
  </si>
  <si>
    <t>confirmed</t>
  </si>
  <si>
    <t>unable to retrieve your credit report</t>
  </si>
  <si>
    <t>Jessica T?!</t>
  </si>
  <si>
    <t>63 THE RIDGE, STOCKPORT, CHESHIRE, SK6 7ER</t>
  </si>
  <si>
    <t>105 (08/10)</t>
  </si>
  <si>
    <t>106 (08/10)</t>
  </si>
  <si>
    <t>create 10 (09/10)
149, 150, 151, 152, 153, 154, 155, 156., 157, 158.  New 168</t>
  </si>
  <si>
    <t>DateReceoved</t>
  </si>
  <si>
    <t>IVA/Trust Deed/Fast Track Voluntary Arrangement</t>
  </si>
  <si>
    <t>&lt;s:Envelope</t>
  </si>
  <si>
    <t xml:space="preserve">    xmlns:s="http://www.w3.org/2003/05/soap-envelope"&gt;</t>
  </si>
  <si>
    <t xml:space="preserve">    &lt;s:Header&gt;</t>
  </si>
  <si>
    <t xml:space="preserve">        &lt;Action s:mustUnderstand="1"</t>
  </si>
  <si>
    <t xml:space="preserve">            xmlns="http://schemas.microsoft.com/ws/2005/05/addressing/none"&gt;http://tempuri.org/createCases</t>
  </si>
  <si>
    <t xml:space="preserve">        &lt;/Action&gt;</t>
  </si>
  <si>
    <t xml:space="preserve">    &lt;/s:Header&gt;</t>
  </si>
  <si>
    <t xml:space="preserve">    &lt;s:Body</t>
  </si>
  <si>
    <t xml:space="preserve">        xmlns:xsi="http://www.w3.org/2001/XMLSchema-instance"</t>
  </si>
  <si>
    <t xml:space="preserve">        xmlns:xsd="http://www.w3.org/2001/XMLSchema"&gt;</t>
  </si>
  <si>
    <t xml:space="preserve">        &lt;createCases</t>
  </si>
  <si>
    <t xml:space="preserve">            xmlns="http://tempuri.org/"&gt;</t>
  </si>
  <si>
    <t xml:space="preserve">            &lt;casesInfo&gt;</t>
  </si>
  <si>
    <t xml:space="preserve">                &lt;BizAgiWSParam</t>
  </si>
  <si>
    <t xml:space="preserve">                    xmlns:xsd="http://www.w3.org/2001/XMLSchema"</t>
  </si>
  <si>
    <t xml:space="preserve">                    xmlns:xsi="http://www.w3.org/2001/XMLSchema-instance"</t>
  </si>
  <si>
    <t xml:space="preserve">                    xmlns=""&gt;</t>
  </si>
  <si>
    <t xml:space="preserve">                    &lt;domain&gt;******&lt;/domain&gt;</t>
  </si>
  <si>
    <t xml:space="preserve">                    &lt;userName&gt;******&lt;/userName&gt;</t>
  </si>
  <si>
    <t xml:space="preserve">                    &lt;Cases&gt;</t>
  </si>
  <si>
    <t xml:space="preserve">                        &lt;Case&gt;</t>
  </si>
  <si>
    <t xml:space="preserve">                            &lt;Process&gt;Disputes&lt;/Process&gt;</t>
  </si>
  <si>
    <t xml:space="preserve">                            &lt;Entities&gt;</t>
  </si>
  <si>
    <t xml:space="preserve">                                &lt;CallCredit&gt;</t>
  </si>
  <si>
    <t xml:space="preserve">                                    &lt;Dispute&gt;</t>
  </si>
  <si>
    <t xml:space="preserve">                                        &lt;IsAutomatic&gt;1&lt;/IsAutomatic&gt;</t>
  </si>
  <si>
    <t xml:space="preserve">                                        &lt;CCCAffiliateID&gt;501&lt;/CCCAffiliateID&gt;</t>
  </si>
  <si>
    <t xml:space="preserve">                                        &lt;Name&gt;</t>
  </si>
  <si>
    <t xml:space="preserve">                                        &lt;/Name&gt;</t>
  </si>
  <si>
    <t xml:space="preserve">                                        &lt;UKAddress&gt;</t>
  </si>
  <si>
    <t xml:space="preserve">                                        &lt;/UKAddress&gt;</t>
  </si>
  <si>
    <t xml:space="preserve">                                    &lt;/Dispute&gt;</t>
  </si>
  <si>
    <t xml:space="preserve">                                &lt;/CallCredit&gt;</t>
  </si>
  <si>
    <t xml:space="preserve">                            &lt;/Entities&gt;</t>
  </si>
  <si>
    <t xml:space="preserve">                        &lt;/Case&gt;</t>
  </si>
  <si>
    <t xml:space="preserve">                    &lt;/Cases&gt;</t>
  </si>
  <si>
    <t xml:space="preserve">                &lt;/BizAgiWSParam&gt;</t>
  </si>
  <si>
    <t xml:space="preserve">            &lt;/casesInfo&gt;</t>
  </si>
  <si>
    <t xml:space="preserve">        &lt;/createCases&gt;</t>
  </si>
  <si>
    <t xml:space="preserve">    &lt;/s:Body&gt;</t>
  </si>
  <si>
    <t>IVA_Dispute_Type</t>
  </si>
  <si>
    <t>DRO_Dispute_Type</t>
  </si>
  <si>
    <t xml:space="preserve">                                        &lt;ConsumerRequest&gt;Dispute Text: IVA Test&amp;#xD;\nDispute detail data: INSOLVENCYORDERId: 1712920&amp;#xD;\nCOURTNAME: TESTTOWN&amp;#xD;\nCURRENTSTATUS: A&amp;#xD;\nORDERTYPE: FT&amp;#xD;\nORDERDATE: 31/07/2018 00:00:00&amp;#xD;\nCASEYEAR: 2017&amp;#xD;\nCASEREF: 654321&amp;#xD;\nNAME: Mr TOM HOOVER&amp;#xD;\nADDRESS: 61 THE RIDGE, MARPLE, STOCKPORT SK6 7ER&amp;#xD;\n&amp;#xD;\n&lt;/ConsumerRequest&gt;</t>
  </si>
  <si>
    <t>Insolv Order ID</t>
  </si>
  <si>
    <t>210 - should fial wrong insolv id, 211</t>
  </si>
  <si>
    <t>01</t>
  </si>
  <si>
    <t>02</t>
  </si>
  <si>
    <t>03</t>
  </si>
  <si>
    <t>04</t>
  </si>
  <si>
    <t>05</t>
  </si>
  <si>
    <t>06</t>
  </si>
  <si>
    <t>07</t>
  </si>
  <si>
    <t>08</t>
  </si>
  <si>
    <t>09</t>
  </si>
  <si>
    <t>10</t>
  </si>
  <si>
    <t>11</t>
  </si>
  <si>
    <t>12</t>
  </si>
  <si>
    <t>13</t>
  </si>
  <si>
    <t>14</t>
  </si>
  <si>
    <t>15</t>
  </si>
  <si>
    <t>16</t>
  </si>
  <si>
    <t>17</t>
  </si>
  <si>
    <t>18</t>
  </si>
  <si>
    <t>DRO Order ID</t>
  </si>
  <si>
    <t>Debt Relief Order</t>
  </si>
  <si>
    <t>ER</t>
  </si>
  <si>
    <t xml:space="preserve">                                        &lt;ConsumerRequest&gt;Dispute Text:  fsfdsafsda&lt;/ConsumerRequest&gt;</t>
  </si>
  <si>
    <t>247 Auto Rej</t>
  </si>
  <si>
    <t xml:space="preserve">                                        &lt;CCCAffiliateID&gt;537&lt;/CCCAffiliateID&gt;</t>
  </si>
  <si>
    <t xml:space="preserve">                                        &lt;UserID&gt;4a8093f9-7fb0-4d03-b841-5c5ca83cdb2c&lt;/UserID&gt;</t>
  </si>
  <si>
    <t xml:space="preserve">                                        &lt;UserEmail&gt;test@test.com&lt;/UserEmail&gt;</t>
  </si>
  <si>
    <t>76E674C1-F87F-4F38-96C4-2F08D36796E0</t>
  </si>
  <si>
    <t>e3edea8f-8130-4134-8d47-c72b76b7022d</t>
  </si>
  <si>
    <t>b87584a1-204c-454d-a021-e593e1d2cf19</t>
  </si>
  <si>
    <t>C0A575A7-CE20-4649-8806-8A9E869F8BE7</t>
  </si>
  <si>
    <t>2755294A-8BB4-49C6-BAEB-34CA30772DD8</t>
  </si>
  <si>
    <t>40b3377f-2c0b-41da-83d7-0f338dd552dc</t>
  </si>
  <si>
    <t>7537B2EF-2ED9-4D83-9823-A0E1D5AE3D95</t>
  </si>
  <si>
    <t>65911BA4-7922-4DD9-A3A5-F75D92678AD3</t>
  </si>
  <si>
    <t>4a8093f9-7fb0-4d03-b841-5c5ca83cdb2c</t>
  </si>
  <si>
    <t>412c885a-ce9d-4cf4-8983-71ec0d7dd224</t>
  </si>
  <si>
    <t>6ab72f04-351a-4f30-9f1e-7c23a6e99272</t>
  </si>
  <si>
    <t>BD0DFB6E-E465-4F6C-B870-256DAA688D73</t>
  </si>
  <si>
    <t>87abaa04-b6e9-4221-bd83-26b7d63077dc</t>
  </si>
  <si>
    <t>53475517-150B-4883-A468-73FB6EC7CB04</t>
  </si>
  <si>
    <t>AC7BF2E3-CF64-41B0-A491-0B3A30A39592</t>
  </si>
  <si>
    <t>FFCFA9C5-88E7-4BF2-8779-270AB2A38028</t>
  </si>
  <si>
    <t>431294E1-50DB-4F41-9924-7506E09A732B</t>
  </si>
  <si>
    <t>Service is unavailable. Please try again later</t>
  </si>
  <si>
    <t>someone else already raised some?</t>
  </si>
  <si>
    <t>X</t>
  </si>
  <si>
    <t>cannot see moda</t>
  </si>
  <si>
    <t>Dispute reference number: 81040 - 89
Dispute reference number: 81043 - 94
Dispute reference number: 81044 - 95</t>
  </si>
  <si>
    <t>Dispute reference number: 81039 - Numero ID 88
Dispute reference number: 81041 - 92
Dispute reference number: 81042</t>
  </si>
  <si>
    <t xml:space="preserve">phil </t>
  </si>
  <si>
    <t>optimus_twix</t>
  </si>
  <si>
    <t>jamesconnors123+TWIX@gmail.com</t>
  </si>
  <si>
    <t>2018-09-29</t>
  </si>
  <si>
    <t>999499</t>
  </si>
  <si>
    <t xml:space="preserve">                                        &lt;ConsumerRequest&gt;Dispute detail data: INSOLVENCYORDERId: 1712898\nCOURTNAME: \nCURRENTSTATUS: A\nORDERTYPE: DR\nORDERDATE: 31/07/2018 00:00:00\nCASEYEAR: 2017\nCASEREF: 654321\nNAME: Mr RONALD RUGBY\nADDRESS: 65 THE RIDGE, MARPLE, STOCKPORT SK6 7ER\n\n&lt;/ConsumerRequest&gt;</t>
  </si>
  <si>
    <t xml:space="preserve">    xmlns:s=\"http://www.w3.org/2003/05/soap-envelope\"&gt;</t>
  </si>
  <si>
    <t xml:space="preserve">        xmlns:xsi=\"http://www.w3.org/2001/XMLSchema-instance\"</t>
  </si>
  <si>
    <t xml:space="preserve">        xmlns:xsd=\"http://www.w3.org/2001/XMLSchema\"&gt;</t>
  </si>
  <si>
    <t xml:space="preserve">            xmlns=\"http://tempuri.org/\"&gt;</t>
  </si>
  <si>
    <t xml:space="preserve">                    xmlns=\"\"&gt;</t>
  </si>
  <si>
    <t xml:space="preserve">                    &lt;domain&gt;domain&lt;/domain&gt;</t>
  </si>
  <si>
    <t xml:space="preserve">                    &lt;userName&gt;admon&lt;/userName&gt;</t>
  </si>
  <si>
    <t xml:space="preserve">                                        &lt;DateReceived&gt;2018-10-31&lt;/DateReceived&gt;</t>
  </si>
  <si>
    <t xml:space="preserve">                                        &lt;DisputeId&gt;217077&lt;/DisputeId&gt;</t>
  </si>
  <si>
    <t xml:space="preserve">                                        &lt;CCCDisputeType&gt;803&lt;/CCCDisputeType&gt;</t>
  </si>
  <si>
    <t xml:space="preserve">                                        &lt;ConsumerRequest&gt;Dispute Text:  02/01/1998\nDispute detail data: \n&lt;/ConsumerRequest&gt;</t>
  </si>
  <si>
    <t xml:space="preserve">                                        &lt;CCCCustomerID&gt;13756&lt;/CCCCustomerID&gt;</t>
  </si>
  <si>
    <t xml:space="preserve">                                        &lt;ResidenceID&gt;169068282&lt;/ResidenceID&gt;</t>
  </si>
  <si>
    <t xml:space="preserve">                                            &lt;TitleOther&gt;MR&lt;/TitleOther&gt;</t>
  </si>
  <si>
    <t xml:space="preserve">                                            &lt;Forename&gt;ALAN&lt;/Forename&gt;</t>
  </si>
  <si>
    <t xml:space="preserve">                                            &lt;Surname&gt;LOGIK&lt;/Surname&gt;</t>
  </si>
  <si>
    <t xml:space="preserve">                                        &lt;DoB&gt;1972-04-16&lt;/DoB&gt;</t>
  </si>
  <si>
    <t xml:space="preserve">                                            &lt;HouseNumber&gt;65&lt;/HouseNumber&gt;</t>
  </si>
  <si>
    <t xml:space="preserve">                                            &lt;Street1&gt;THE RIDGE&lt;/Street1&gt;</t>
  </si>
  <si>
    <t xml:space="preserve">                                            &lt;Town&gt;CHESHIRE&lt;/Town&gt;</t>
  </si>
  <si>
    <t xml:space="preserve">                                            &lt;PostCode&gt;SK6 7ER&lt;/PostCode&gt;</t>
  </si>
  <si>
    <t xml:space="preserve">                                        &lt;UserID&gt;431294e1-50db-4f41-9924-7506e09a732b&lt;/UserID&gt;</t>
  </si>
  <si>
    <t>1966-04-08</t>
  </si>
  <si>
    <t>User Identifier</t>
  </si>
  <si>
    <t>ASH</t>
  </si>
  <si>
    <t>MR CHRIS ASH</t>
  </si>
  <si>
    <t>291116784</t>
  </si>
  <si>
    <t>225353242</t>
  </si>
  <si>
    <t>ALDER</t>
  </si>
  <si>
    <t>BEECH</t>
  </si>
  <si>
    <t>BIRCH</t>
  </si>
  <si>
    <t>CHERRY</t>
  </si>
  <si>
    <t>CHESTNUT</t>
  </si>
  <si>
    <t>ELM</t>
  </si>
  <si>
    <t>FIR</t>
  </si>
  <si>
    <t>HAWTHORN</t>
  </si>
  <si>
    <t>HAZEL</t>
  </si>
  <si>
    <t>HOLLY</t>
  </si>
  <si>
    <t>LIME</t>
  </si>
  <si>
    <t>MAPLE</t>
  </si>
  <si>
    <t>OAK</t>
  </si>
  <si>
    <t>PINE</t>
  </si>
  <si>
    <t>SYCAMORE</t>
  </si>
  <si>
    <t>WILLOW</t>
  </si>
  <si>
    <t>YEW</t>
  </si>
  <si>
    <t>225353241</t>
  </si>
  <si>
    <t>225353243</t>
  </si>
  <si>
    <t>225353244</t>
  </si>
  <si>
    <t>225353245</t>
  </si>
  <si>
    <t>225353246</t>
  </si>
  <si>
    <t>225353247</t>
  </si>
  <si>
    <t>225353248</t>
  </si>
  <si>
    <t>225353249</t>
  </si>
  <si>
    <t>225353250</t>
  </si>
  <si>
    <t>225353251</t>
  </si>
  <si>
    <t>225353252</t>
  </si>
  <si>
    <t>225353253</t>
  </si>
  <si>
    <t>225353254</t>
  </si>
  <si>
    <t>225353255</t>
  </si>
  <si>
    <t>225353256</t>
  </si>
  <si>
    <t>225353257</t>
  </si>
  <si>
    <t>225353258</t>
  </si>
  <si>
    <t>1984-01-20</t>
  </si>
  <si>
    <t>999999</t>
  </si>
  <si>
    <t>2019-04-02</t>
  </si>
  <si>
    <t>confirmed worked in pre-prod 02/04/2019 - dispute case id 2</t>
  </si>
  <si>
    <t>Works in Pre_PROD</t>
  </si>
  <si>
    <t>Was acepted by Numero via SoapUI</t>
  </si>
  <si>
    <t>Good for search disputes</t>
  </si>
  <si>
    <t>noddle password</t>
  </si>
  <si>
    <t xml:space="preserve">                      &lt;TitleOther&gt;MRS&lt;/TitleOther&gt;</t>
  </si>
  <si>
    <t xml:space="preserve">                      &lt;Forename&gt;JESSICA&lt;/Forename&gt;</t>
  </si>
  <si>
    <t xml:space="preserve">                      &lt;Surname&gt;TWIX&lt;/Surname&gt;</t>
  </si>
  <si>
    <t xml:space="preserve">                    &lt;DoB&gt;1966-04-08&lt;/DoB&gt;</t>
  </si>
  <si>
    <t xml:space="preserve">                      &lt;HouseNumber&gt;63&lt;/HouseNumber&gt;</t>
  </si>
  <si>
    <t xml:space="preserve">                      &lt;Street1&gt;THE RIDGE&lt;/Street1&gt;</t>
  </si>
  <si>
    <t xml:space="preserve">                      &lt;Town&gt;STOCKPORT&lt;/Town&gt;</t>
  </si>
  <si>
    <t xml:space="preserve">                      &lt;PostCode&gt;SK6 7ER&lt;/PostCode&gt;</t>
  </si>
  <si>
    <t>&lt;?xml version="1.0" encoding="UTF-8"?&gt;</t>
  </si>
  <si>
    <t xml:space="preserve">   &lt;s:Body xmlns:xsd="http://www.w3.org/2001/XMLSchema" xmlns:xsi="http://www.w3.org/2001/XMLSchema-instance"&gt;</t>
  </si>
  <si>
    <t xml:space="preserve">      &lt;createCases xmlns="http://tempuri.org/"&gt;</t>
  </si>
  <si>
    <t xml:space="preserve">         &lt;casesInfo&gt;</t>
  </si>
  <si>
    <t xml:space="preserve">            &lt;BizAgiWSParam xmlns=""&gt;</t>
  </si>
  <si>
    <t xml:space="preserve">               &lt;domain&gt;domain&lt;/domain&gt;</t>
  </si>
  <si>
    <t xml:space="preserve">               &lt;userName&gt;admon&lt;/userName&gt;</t>
  </si>
  <si>
    <t xml:space="preserve">               &lt;Cases&gt;</t>
  </si>
  <si>
    <t xml:space="preserve">                  &lt;Case&gt;</t>
  </si>
  <si>
    <t xml:space="preserve">                     &lt;Process&gt;Disputes&lt;/Process&gt;</t>
  </si>
  <si>
    <t xml:space="preserve">                     &lt;Entities&gt;</t>
  </si>
  <si>
    <t xml:space="preserve">                        &lt;CallCredit&gt;</t>
  </si>
  <si>
    <t xml:space="preserve">                           &lt;Dispute&gt;</t>
  </si>
  <si>
    <t xml:space="preserve">                              &lt;IsAutomatic&gt;1&lt;/IsAutomatic&gt;</t>
  </si>
  <si>
    <t xml:space="preserve">                              &lt;DateReceived&gt;2019-04-12&lt;/DateReceived&gt;</t>
  </si>
  <si>
    <t xml:space="preserve">                              &lt;DisputeId&gt;2780589&lt;/DisputeId&gt;</t>
  </si>
  <si>
    <t xml:space="preserve">                              &lt;CCCDisputeType&gt;1101&lt;/CCCDisputeType&gt;</t>
  </si>
  <si>
    <t xml:space="preserve">                              &lt;ConsumerRequest&gt;Dispute detail data: Search Ref: {9145408C-2E4E-41B8-A918-442F8A3545A1}\nSearch History Org Name: Callcredit Project Ginger\nSearch History Unit Name: Project Ginger 2 (ML)\nSearch History Purpose: IQ\nSearch History Date: 12/04/2019 14:01:48\nSearch History Name: Miss Sunny Spearmint\nSearch History Address: 1 MISTLETOE LANE, Test Town BT99 9AA\n\n&lt;/ConsumerRequest&gt;</t>
  </si>
  <si>
    <t xml:space="preserve">                              &lt;Name&gt;</t>
  </si>
  <si>
    <t xml:space="preserve">                              &lt;/Name&gt;</t>
  </si>
  <si>
    <t xml:space="preserve">                              &lt;UKAddress&gt;</t>
  </si>
  <si>
    <t xml:space="preserve">                                 &lt;Abode /&gt;</t>
  </si>
  <si>
    <t xml:space="preserve">                              &lt;/UKAddress&gt;</t>
  </si>
  <si>
    <t xml:space="preserve">                              &lt;CCCSearchGUID&gt;{9145408C-2E4E-41B8-A918-442F8A3545A1}&lt;/CCCSearchGUID&gt;</t>
  </si>
  <si>
    <t xml:space="preserve">                              &lt;UserID&gt;0561cea8-767c-4db4-9ecb-61bd06c276ba&lt;/UserID&gt;</t>
  </si>
  <si>
    <t xml:space="preserve">                              &lt;UserEmail&gt;37b20183-b767-4c87-8c66-d4ec164f22e1@gmail.com&lt;/UserEmail&gt;</t>
  </si>
  <si>
    <t xml:space="preserve">                           &lt;/Dispute&gt;</t>
  </si>
  <si>
    <t xml:space="preserve">                        &lt;/CallCredit&gt;</t>
  </si>
  <si>
    <t xml:space="preserve">                     &lt;/Entities&gt;</t>
  </si>
  <si>
    <t xml:space="preserve">                  &lt;/Case&gt;</t>
  </si>
  <si>
    <t xml:space="preserve">               &lt;/Cases&gt;</t>
  </si>
  <si>
    <t xml:space="preserve">            &lt;/BizAgiWSParam&gt;</t>
  </si>
  <si>
    <t xml:space="preserve">         &lt;/casesInfo&gt;</t>
  </si>
  <si>
    <t xml:space="preserve">      &lt;/createCases&gt;</t>
  </si>
  <si>
    <t xml:space="preserve">   &lt;/s:Body&gt;</t>
  </si>
  <si>
    <t>Search_Link</t>
  </si>
  <si>
    <t xml:space="preserve">                              &lt;CCCAffiliateID&gt;512&lt;/CCCAffiliateID&gt;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</si>
</sst>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quot;£&quot;* #,##0.00_-;_-&quot;£&quot;* &quot;-&quot;??_-;_-@_-"/>
  </numFmts>
  <fonts count="14" x14ac:knownFonts="1">
    <font>
      <sz val="11"/>
      <color theme="1"/>
      <name val="Calibri"/>
      <family val="2"/>
      <scheme val="minor"/>
    </font>
    <font>
      <sz val="11"/>
      <color rgb="FFFF0000"/>
      <name val="Calibri"/>
      <family val="2"/>
      <scheme val="minor"/>
    </font>
    <font>
      <sz val="11"/>
      <color rgb="FF333333"/>
      <name val="Verdana"/>
      <family val="2"/>
    </font>
    <font>
      <sz val="11"/>
      <color theme="1"/>
      <name val="Calibri"/>
      <family val="2"/>
      <scheme val="minor"/>
    </font>
    <font>
      <b/>
      <sz val="11"/>
      <color theme="1"/>
      <name val="Calibri"/>
      <family val="2"/>
      <scheme val="minor"/>
    </font>
    <font>
      <sz val="11"/>
      <name val="Calibri"/>
      <family val="2"/>
      <scheme val="minor"/>
    </font>
    <font>
      <sz val="9"/>
      <color indexed="81"/>
      <name val="Tahoma"/>
      <family val="2"/>
    </font>
    <font>
      <b/>
      <sz val="9"/>
      <color indexed="81"/>
      <name val="Tahoma"/>
      <family val="2"/>
    </font>
    <font>
      <sz val="7"/>
      <color rgb="FF808080"/>
      <name val="Verdana"/>
      <family val="2"/>
    </font>
    <font>
      <sz val="11"/>
      <color theme="0"/>
      <name val="Calibri"/>
      <family val="2"/>
      <scheme val="minor"/>
    </font>
    <font>
      <u/>
      <sz val="11"/>
      <color theme="10"/>
      <name val="Calibri"/>
      <family val="2"/>
      <scheme val="minor"/>
    </font>
    <font>
      <b/>
      <sz val="11"/>
      <name val="Calibri"/>
      <family val="2"/>
      <scheme val="minor"/>
    </font>
    <font>
      <sz val="11"/>
      <color rgb="FF444444"/>
      <name val="Calibri"/>
      <family val="2"/>
      <scheme val="minor"/>
    </font>
    <font>
      <sz val="11"/>
      <color rgb="FF00B0F0"/>
      <name val="Calibri"/>
      <family val="2"/>
      <scheme val="minor"/>
    </font>
  </fonts>
  <fills count="18">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FFFF"/>
        <bgColor indexed="64"/>
      </patternFill>
    </fill>
    <fill>
      <patternFill patternType="solid">
        <fgColor rgb="FF00B0F0"/>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2"/>
        <bgColor indexed="64"/>
      </patternFill>
    </fill>
    <fill>
      <patternFill patternType="solid">
        <fgColor rgb="FFFFFF00"/>
        <bgColor indexed="64"/>
      </patternFill>
    </fill>
    <fill>
      <patternFill patternType="solid">
        <fgColor theme="7" tint="0.39997558519241921"/>
        <bgColor indexed="64"/>
      </patternFill>
    </fill>
    <fill>
      <patternFill patternType="solid">
        <fgColor rgb="FF7030A0"/>
        <bgColor indexed="64"/>
      </patternFill>
    </fill>
    <fill>
      <patternFill patternType="solid">
        <fgColor theme="8" tint="-0.249977111117893"/>
        <bgColor indexed="64"/>
      </patternFill>
    </fill>
    <fill>
      <patternFill patternType="solid">
        <fgColor rgb="FFFF00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medium">
        <color rgb="FFDDDDDD"/>
      </right>
      <top style="medium">
        <color rgb="FFDDDDDD"/>
      </top>
      <bottom style="medium">
        <color rgb="FFDDDDDD"/>
      </bottom>
      <diagonal/>
    </border>
    <border>
      <left style="medium">
        <color rgb="FFDDDDDD"/>
      </left>
      <right style="medium">
        <color rgb="FFDDDDDD"/>
      </right>
      <top style="medium">
        <color rgb="FFDDDDDD"/>
      </top>
      <bottom style="medium">
        <color rgb="FFDDDDDD"/>
      </bottom>
      <diagonal/>
    </border>
    <border>
      <left style="medium">
        <color rgb="FFDDDDDD"/>
      </left>
      <right style="medium">
        <color rgb="FFDDDDDD"/>
      </right>
      <top/>
      <bottom style="medium">
        <color rgb="FFDDDDDD"/>
      </bottom>
      <diagonal/>
    </border>
    <border>
      <left style="medium">
        <color rgb="FFDDDDDD"/>
      </left>
      <right/>
      <top style="medium">
        <color rgb="FFDDDDDD"/>
      </top>
      <bottom style="medium">
        <color rgb="FFDDDDDD"/>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3">
    <xf numFmtId="0" fontId="0" fillId="0" borderId="0"/>
    <xf numFmtId="44" fontId="3" fillId="0" borderId="0" applyFont="0" applyFill="0" applyBorder="0" applyAlignment="0" applyProtection="0"/>
    <xf numFmtId="0" fontId="10" fillId="0" borderId="0" applyNumberFormat="0" applyFill="0" applyBorder="0" applyAlignment="0" applyProtection="0"/>
  </cellStyleXfs>
  <cellXfs count="83">
    <xf numFmtId="0" fontId="0" fillId="0" borderId="0" xfId="0"/>
    <xf numFmtId="0" fontId="1" fillId="2" borderId="1" xfId="0" applyFont="1" applyFill="1" applyBorder="1"/>
    <xf numFmtId="0" fontId="1" fillId="3" borderId="1" xfId="0" applyFont="1" applyFill="1" applyBorder="1"/>
    <xf numFmtId="0" fontId="1" fillId="4" borderId="1" xfId="0" applyFont="1" applyFill="1" applyBorder="1"/>
    <xf numFmtId="0" fontId="1" fillId="5" borderId="1" xfId="0" applyFont="1" applyFill="1" applyBorder="1"/>
    <xf numFmtId="0" fontId="0" fillId="2" borderId="1" xfId="0" applyFill="1" applyBorder="1"/>
    <xf numFmtId="0" fontId="2" fillId="6" borderId="2" xfId="0" applyFont="1" applyFill="1" applyBorder="1" applyAlignment="1">
      <alignment vertical="top" wrapText="1"/>
    </xf>
    <xf numFmtId="0" fontId="2" fillId="6" borderId="3" xfId="0" applyFont="1" applyFill="1" applyBorder="1" applyAlignment="1">
      <alignment vertical="top" wrapText="1"/>
    </xf>
    <xf numFmtId="14" fontId="2" fillId="6" borderId="3" xfId="0" applyNumberFormat="1" applyFont="1" applyFill="1" applyBorder="1" applyAlignment="1">
      <alignment vertical="top" wrapText="1"/>
    </xf>
    <xf numFmtId="0" fontId="0" fillId="3" borderId="1" xfId="0" applyFill="1" applyBorder="1"/>
    <xf numFmtId="0" fontId="0" fillId="4" borderId="1" xfId="0" applyFill="1" applyBorder="1"/>
    <xf numFmtId="0" fontId="0" fillId="4" borderId="1" xfId="0" applyFill="1" applyBorder="1" applyAlignment="1">
      <alignment wrapText="1"/>
    </xf>
    <xf numFmtId="0" fontId="0" fillId="5" borderId="1" xfId="0" applyFill="1" applyBorder="1"/>
    <xf numFmtId="0" fontId="2" fillId="6" borderId="4" xfId="0" applyFont="1" applyFill="1" applyBorder="1" applyAlignment="1">
      <alignment vertical="top" wrapText="1"/>
    </xf>
    <xf numFmtId="0" fontId="0" fillId="0" borderId="0" xfId="0" quotePrefix="1"/>
    <xf numFmtId="0" fontId="0" fillId="2" borderId="0" xfId="0" applyFill="1"/>
    <xf numFmtId="0" fontId="0" fillId="4" borderId="0" xfId="0" applyFill="1"/>
    <xf numFmtId="0" fontId="0" fillId="3" borderId="0" xfId="0" applyFill="1"/>
    <xf numFmtId="0" fontId="0" fillId="0" borderId="1" xfId="0" applyBorder="1"/>
    <xf numFmtId="0" fontId="0" fillId="7" borderId="0" xfId="0" applyFill="1"/>
    <xf numFmtId="0" fontId="0" fillId="7" borderId="1" xfId="0" applyFill="1" applyBorder="1"/>
    <xf numFmtId="0" fontId="1" fillId="7" borderId="1" xfId="0" applyFont="1" applyFill="1" applyBorder="1"/>
    <xf numFmtId="0" fontId="0" fillId="0" borderId="0" xfId="0" applyFill="1"/>
    <xf numFmtId="0" fontId="5" fillId="0" borderId="1" xfId="0" applyFont="1" applyFill="1" applyBorder="1"/>
    <xf numFmtId="0" fontId="5" fillId="0" borderId="0" xfId="0" applyFont="1" applyFill="1"/>
    <xf numFmtId="0" fontId="0" fillId="9" borderId="0" xfId="0" applyFill="1"/>
    <xf numFmtId="0" fontId="0" fillId="9" borderId="1" xfId="0" applyFill="1" applyBorder="1"/>
    <xf numFmtId="0" fontId="1" fillId="9" borderId="1" xfId="0" applyFont="1" applyFill="1" applyBorder="1"/>
    <xf numFmtId="0" fontId="0" fillId="0" borderId="0" xfId="0"/>
    <xf numFmtId="0" fontId="0" fillId="0" borderId="1" xfId="0" applyFill="1" applyBorder="1"/>
    <xf numFmtId="0" fontId="1" fillId="8" borderId="1" xfId="0" applyFont="1" applyFill="1" applyBorder="1"/>
    <xf numFmtId="0" fontId="0" fillId="8" borderId="1" xfId="0" applyFill="1" applyBorder="1"/>
    <xf numFmtId="0" fontId="0" fillId="8" borderId="1" xfId="0" applyFont="1" applyFill="1" applyBorder="1" applyAlignment="1"/>
    <xf numFmtId="0" fontId="0" fillId="8" borderId="1" xfId="0" applyFill="1" applyBorder="1" applyAlignment="1"/>
    <xf numFmtId="0" fontId="0" fillId="0" borderId="0" xfId="0"/>
    <xf numFmtId="0" fontId="0" fillId="8" borderId="0" xfId="0" applyFill="1"/>
    <xf numFmtId="0" fontId="5" fillId="9" borderId="1" xfId="0" applyFont="1" applyFill="1" applyBorder="1"/>
    <xf numFmtId="0" fontId="0" fillId="10" borderId="1" xfId="0" applyFill="1" applyBorder="1"/>
    <xf numFmtId="0" fontId="0" fillId="10" borderId="1" xfId="0" applyFill="1" applyBorder="1" applyAlignment="1"/>
    <xf numFmtId="0" fontId="0" fillId="10" borderId="1" xfId="0" applyFont="1" applyFill="1" applyBorder="1" applyAlignment="1"/>
    <xf numFmtId="0" fontId="5" fillId="7" borderId="1" xfId="0" applyFont="1" applyFill="1" applyBorder="1"/>
    <xf numFmtId="0" fontId="0" fillId="11" borderId="0" xfId="0" applyFill="1"/>
    <xf numFmtId="0" fontId="0" fillId="12" borderId="1" xfId="0" applyFill="1" applyBorder="1"/>
    <xf numFmtId="0" fontId="0" fillId="13" borderId="1" xfId="0" applyFill="1" applyBorder="1"/>
    <xf numFmtId="0" fontId="1" fillId="13" borderId="1" xfId="0" applyFont="1" applyFill="1" applyBorder="1"/>
    <xf numFmtId="0" fontId="0" fillId="14" borderId="1" xfId="0" applyFill="1" applyBorder="1"/>
    <xf numFmtId="0" fontId="0" fillId="9" borderId="1" xfId="0" quotePrefix="1" applyFill="1" applyBorder="1"/>
    <xf numFmtId="0" fontId="0" fillId="10" borderId="1" xfId="0" quotePrefix="1" applyFont="1" applyFill="1" applyBorder="1" applyAlignment="1"/>
    <xf numFmtId="0" fontId="4" fillId="0" borderId="0" xfId="0" applyFont="1" applyBorder="1" applyAlignment="1">
      <alignment horizontal="center"/>
    </xf>
    <xf numFmtId="0" fontId="0" fillId="0" borderId="0" xfId="0" applyBorder="1"/>
    <xf numFmtId="0" fontId="0" fillId="0" borderId="0" xfId="0" applyFill="1" applyBorder="1"/>
    <xf numFmtId="0" fontId="0" fillId="15" borderId="0" xfId="0" applyFill="1"/>
    <xf numFmtId="0" fontId="9" fillId="15" borderId="0" xfId="0" quotePrefix="1" applyFont="1" applyFill="1"/>
    <xf numFmtId="0" fontId="9" fillId="15" borderId="0" xfId="0" applyFont="1" applyFill="1" applyAlignment="1">
      <alignment horizontal="right"/>
    </xf>
    <xf numFmtId="0" fontId="0" fillId="0" borderId="8" xfId="0" applyFill="1" applyBorder="1"/>
    <xf numFmtId="0" fontId="1" fillId="4" borderId="9" xfId="0" applyFont="1" applyFill="1" applyBorder="1"/>
    <xf numFmtId="0" fontId="11" fillId="0" borderId="1" xfId="0" applyFont="1" applyFill="1" applyBorder="1"/>
    <xf numFmtId="0" fontId="1" fillId="4" borderId="0" xfId="0" applyFont="1" applyFill="1" applyBorder="1"/>
    <xf numFmtId="0" fontId="0" fillId="0" borderId="8" xfId="0" quotePrefix="1" applyFill="1" applyBorder="1" applyAlignment="1">
      <alignment wrapText="1"/>
    </xf>
    <xf numFmtId="0" fontId="10" fillId="0" borderId="8" xfId="2" quotePrefix="1" applyFill="1" applyBorder="1" applyAlignment="1">
      <alignment wrapText="1"/>
    </xf>
    <xf numFmtId="0" fontId="12" fillId="0" borderId="0" xfId="0" applyFont="1"/>
    <xf numFmtId="0" fontId="0" fillId="13" borderId="1" xfId="0" applyFill="1" applyBorder="1" applyAlignment="1">
      <alignment wrapText="1"/>
    </xf>
    <xf numFmtId="0" fontId="9" fillId="16" borderId="0" xfId="0" applyFont="1" applyFill="1"/>
    <xf numFmtId="0" fontId="0" fillId="9" borderId="6" xfId="0" applyFill="1" applyBorder="1"/>
    <xf numFmtId="0" fontId="0" fillId="13" borderId="6" xfId="0" applyFill="1" applyBorder="1"/>
    <xf numFmtId="0" fontId="1" fillId="9" borderId="6" xfId="0" applyFont="1" applyFill="1" applyBorder="1"/>
    <xf numFmtId="0" fontId="0" fillId="10" borderId="7" xfId="0" applyFill="1" applyBorder="1"/>
    <xf numFmtId="0" fontId="0" fillId="10" borderId="7" xfId="0" applyFont="1" applyFill="1" applyBorder="1" applyAlignment="1"/>
    <xf numFmtId="0" fontId="0" fillId="10" borderId="7" xfId="0" applyFill="1" applyBorder="1" applyAlignment="1"/>
    <xf numFmtId="0" fontId="9" fillId="16" borderId="1" xfId="0" applyFont="1" applyFill="1" applyBorder="1"/>
    <xf numFmtId="0" fontId="9" fillId="15" borderId="1" xfId="0" applyFont="1" applyFill="1" applyBorder="1"/>
    <xf numFmtId="0" fontId="9" fillId="15" borderId="1" xfId="0" quotePrefix="1" applyFont="1" applyFill="1" applyBorder="1"/>
    <xf numFmtId="0" fontId="9" fillId="15" borderId="0" xfId="0" applyFont="1" applyFill="1"/>
    <xf numFmtId="11" fontId="0" fillId="5" borderId="1" xfId="0" applyNumberFormat="1" applyFill="1" applyBorder="1"/>
    <xf numFmtId="0" fontId="0" fillId="5" borderId="1" xfId="0" applyFill="1" applyBorder="1" applyAlignment="1">
      <alignment wrapText="1"/>
    </xf>
    <xf numFmtId="14" fontId="0" fillId="5" borderId="1" xfId="0" applyNumberFormat="1" applyFill="1" applyBorder="1"/>
    <xf numFmtId="0" fontId="0" fillId="5" borderId="1" xfId="0" quotePrefix="1" applyFill="1" applyBorder="1"/>
    <xf numFmtId="0" fontId="13" fillId="3" borderId="0" xfId="0" applyFont="1" applyFill="1"/>
    <xf numFmtId="0" fontId="0" fillId="17" borderId="0" xfId="0" applyFill="1"/>
    <xf numFmtId="0" fontId="4" fillId="0" borderId="6" xfId="0" applyFont="1" applyBorder="1" applyAlignment="1">
      <alignment horizontal="center"/>
    </xf>
    <xf numFmtId="0" fontId="4" fillId="0" borderId="7" xfId="0" applyFont="1" applyBorder="1" applyAlignment="1">
      <alignment horizontal="center"/>
    </xf>
    <xf numFmtId="0" fontId="8" fillId="6" borderId="5" xfId="0" applyFont="1" applyFill="1" applyBorder="1" applyAlignment="1">
      <alignment vertical="top" wrapText="1"/>
    </xf>
    <xf numFmtId="0" fontId="8" fillId="6" borderId="2" xfId="0" applyFont="1" applyFill="1" applyBorder="1" applyAlignment="1">
      <alignment vertical="top" wrapText="1"/>
    </xf>
  </cellXfs>
  <cellStyles count="3">
    <cellStyle name="Currency 2" xfId="1" xr:uid="{00000000-0005-0000-0000-000000000000}"/>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mailto:NoddleTester1+131@gmail.com"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mailto:NoddleTester1+131@gmail.com" TargetMode="Externa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4.bin"/><Relationship Id="rId1" Type="http://schemas.openxmlformats.org/officeDocument/2006/relationships/hyperlink" Target="mailto:NoddleTester1+131@gmail.com" TargetMode="External"/><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5.bin"/><Relationship Id="rId1" Type="http://schemas.openxmlformats.org/officeDocument/2006/relationships/hyperlink" Target="mailto:NoddleTester1+131@gmail.com" TargetMode="External"/><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R122"/>
  <sheetViews>
    <sheetView topLeftCell="AD1" zoomScale="80" zoomScaleNormal="80" workbookViewId="0">
      <selection activeCell="AU9" sqref="AU9"/>
    </sheetView>
  </sheetViews>
  <sheetFormatPr defaultRowHeight="15" x14ac:dyDescent="0.25"/>
  <cols>
    <col min="1" max="5" width="65.140625" customWidth="1"/>
    <col min="6" max="6" width="68.85546875" customWidth="1"/>
    <col min="7" max="7" width="86.7109375" style="34" customWidth="1"/>
    <col min="8" max="8" width="74.7109375" customWidth="1"/>
    <col min="9" max="9" width="10.140625" customWidth="1"/>
    <col min="10" max="10" width="7.5703125" style="34" customWidth="1"/>
    <col min="11" max="11" width="16.28515625" style="34" customWidth="1"/>
    <col min="12" max="12" width="7.42578125" style="34" customWidth="1"/>
    <col min="13" max="13" width="13.42578125" style="34" customWidth="1"/>
    <col min="14" max="14" width="22.5703125" style="34" customWidth="1"/>
    <col min="15" max="15" width="14.28515625" style="28" customWidth="1"/>
    <col min="16" max="16" width="22.5703125" style="28" customWidth="1"/>
    <col min="17" max="17" width="9.140625" style="28" customWidth="1"/>
    <col min="18" max="18" width="13" customWidth="1"/>
    <col min="19" max="19" width="10.85546875" customWidth="1"/>
    <col min="20" max="20" width="20" customWidth="1"/>
    <col min="21" max="21" width="9" customWidth="1"/>
    <col min="22" max="22" width="21" customWidth="1"/>
    <col min="23" max="23" width="10.85546875" customWidth="1"/>
    <col min="24" max="24" width="13.140625" customWidth="1"/>
    <col min="25" max="25" width="11.7109375" customWidth="1"/>
    <col min="26" max="26" width="10.7109375" customWidth="1"/>
    <col min="27" max="27" width="12.5703125" customWidth="1"/>
    <col min="28" max="28" width="16.85546875" customWidth="1"/>
    <col min="29" max="29" width="12.5703125" customWidth="1"/>
    <col min="30" max="30" width="21.5703125" customWidth="1"/>
    <col min="31" max="31" width="16.28515625" customWidth="1"/>
    <col min="32" max="32" width="16.7109375" customWidth="1"/>
    <col min="33" max="33" width="47.140625" customWidth="1"/>
    <col min="34" max="34" width="10.85546875" customWidth="1"/>
    <col min="35" max="35" width="6.85546875" customWidth="1"/>
    <col min="36" max="36" width="12.7109375" customWidth="1"/>
    <col min="37" max="37" width="13.28515625" customWidth="1"/>
    <col min="38" max="38" width="20.85546875" customWidth="1"/>
    <col min="39" max="39" width="12.5703125" customWidth="1"/>
    <col min="40" max="40" width="12.140625" bestFit="1" customWidth="1"/>
    <col min="41" max="41" width="11.85546875" bestFit="1" customWidth="1"/>
    <col min="42" max="42" width="13.7109375" bestFit="1" customWidth="1"/>
    <col min="43" max="43" width="28.42578125" bestFit="1" customWidth="1"/>
    <col min="44" max="44" width="12.5703125" bestFit="1" customWidth="1"/>
    <col min="45" max="45" width="13.140625" bestFit="1" customWidth="1"/>
    <col min="46" max="46" width="14.7109375" bestFit="1" customWidth="1"/>
    <col min="47" max="47" width="16.5703125" bestFit="1" customWidth="1"/>
    <col min="48" max="48" width="13.7109375" bestFit="1" customWidth="1"/>
    <col min="49" max="49" width="15.7109375" bestFit="1" customWidth="1"/>
    <col min="50" max="50" width="11.85546875" bestFit="1" customWidth="1"/>
    <col min="51" max="51" width="16.7109375" bestFit="1" customWidth="1"/>
    <col min="52" max="52" width="17.5703125" bestFit="1" customWidth="1"/>
    <col min="53" max="53" width="22.42578125" bestFit="1" customWidth="1"/>
  </cols>
  <sheetData>
    <row r="1" spans="1:70" x14ac:dyDescent="0.25">
      <c r="A1" s="15" t="s">
        <v>367</v>
      </c>
      <c r="B1" s="17" t="s">
        <v>0</v>
      </c>
      <c r="C1" s="16" t="s">
        <v>1</v>
      </c>
      <c r="D1" s="19" t="s">
        <v>318</v>
      </c>
      <c r="E1" s="25" t="s">
        <v>344</v>
      </c>
      <c r="F1" s="35" t="s">
        <v>366</v>
      </c>
      <c r="G1" s="41" t="s">
        <v>392</v>
      </c>
      <c r="H1" s="25" t="s">
        <v>429</v>
      </c>
      <c r="I1" t="s">
        <v>300</v>
      </c>
      <c r="J1"/>
      <c r="K1" s="26" t="s">
        <v>471</v>
      </c>
      <c r="L1" s="26" t="s">
        <v>472</v>
      </c>
      <c r="M1" s="26" t="s">
        <v>5</v>
      </c>
      <c r="N1" s="37" t="s">
        <v>415</v>
      </c>
      <c r="O1" s="37" t="s">
        <v>5</v>
      </c>
      <c r="P1" s="31" t="s">
        <v>373</v>
      </c>
      <c r="Q1" s="30" t="s">
        <v>4</v>
      </c>
      <c r="R1" s="31" t="s">
        <v>5</v>
      </c>
      <c r="S1" s="25" t="s">
        <v>365</v>
      </c>
      <c r="T1" s="25" t="s">
        <v>5</v>
      </c>
      <c r="U1" s="19" t="s">
        <v>325</v>
      </c>
      <c r="V1" s="19" t="s">
        <v>5</v>
      </c>
      <c r="W1" s="1" t="s">
        <v>3</v>
      </c>
      <c r="X1" s="1" t="s">
        <v>4</v>
      </c>
      <c r="Y1" s="1" t="s">
        <v>5</v>
      </c>
      <c r="Z1" s="2" t="s">
        <v>6</v>
      </c>
      <c r="AA1" s="2" t="s">
        <v>7</v>
      </c>
      <c r="AB1" s="2" t="s">
        <v>8</v>
      </c>
      <c r="AC1" s="2" t="s">
        <v>9</v>
      </c>
      <c r="AD1" s="2" t="s">
        <v>5</v>
      </c>
      <c r="AE1" s="3" t="s">
        <v>10</v>
      </c>
      <c r="AF1" s="3" t="s">
        <v>11</v>
      </c>
      <c r="AG1" s="3" t="s">
        <v>12</v>
      </c>
      <c r="AH1" s="3" t="s">
        <v>13</v>
      </c>
      <c r="AI1" s="3" t="s">
        <v>14</v>
      </c>
      <c r="AJ1" s="3" t="s">
        <v>15</v>
      </c>
      <c r="AK1" s="3" t="s">
        <v>16</v>
      </c>
      <c r="AL1" s="3" t="s">
        <v>5</v>
      </c>
      <c r="AM1" t="s">
        <v>300</v>
      </c>
      <c r="AN1" s="4" t="s">
        <v>17</v>
      </c>
      <c r="AO1" s="4" t="s">
        <v>18</v>
      </c>
      <c r="AP1" s="4" t="s">
        <v>19</v>
      </c>
      <c r="AQ1" s="4" t="s">
        <v>20</v>
      </c>
      <c r="AR1" s="4" t="s">
        <v>21</v>
      </c>
      <c r="AS1" s="4" t="s">
        <v>22</v>
      </c>
      <c r="AT1" s="4" t="s">
        <v>23</v>
      </c>
      <c r="AU1" s="4" t="s">
        <v>24</v>
      </c>
      <c r="AV1" s="4" t="s">
        <v>25</v>
      </c>
      <c r="AW1" s="4" t="s">
        <v>26</v>
      </c>
      <c r="AX1" s="4" t="s">
        <v>27</v>
      </c>
      <c r="AY1" s="4" t="s">
        <v>28</v>
      </c>
      <c r="AZ1" s="4" t="s">
        <v>29</v>
      </c>
      <c r="BA1" s="4" t="s">
        <v>30</v>
      </c>
      <c r="BB1" s="4" t="s">
        <v>31</v>
      </c>
    </row>
    <row r="2" spans="1:70" ht="15.75" thickBot="1" x14ac:dyDescent="0.3">
      <c r="A2" t="s">
        <v>32</v>
      </c>
      <c r="B2" t="s">
        <v>32</v>
      </c>
      <c r="C2" t="s">
        <v>32</v>
      </c>
      <c r="D2" t="s">
        <v>32</v>
      </c>
      <c r="E2" t="s">
        <v>32</v>
      </c>
      <c r="F2" s="34" t="s">
        <v>32</v>
      </c>
      <c r="G2" s="34" t="s">
        <v>32</v>
      </c>
      <c r="H2" s="34" t="s">
        <v>32</v>
      </c>
      <c r="I2" s="34"/>
      <c r="J2"/>
      <c r="K2" s="26" t="s">
        <v>468</v>
      </c>
      <c r="L2" s="26">
        <v>102</v>
      </c>
      <c r="M2" s="26"/>
      <c r="N2" s="39">
        <v>1306</v>
      </c>
      <c r="O2" s="37">
        <v>156</v>
      </c>
      <c r="P2" s="33">
        <v>210</v>
      </c>
      <c r="Q2" s="31" t="s">
        <v>391</v>
      </c>
      <c r="R2" s="31">
        <v>175</v>
      </c>
      <c r="S2" s="26" t="s">
        <v>364</v>
      </c>
      <c r="T2" s="26">
        <v>61</v>
      </c>
      <c r="U2" s="20" t="s">
        <v>343</v>
      </c>
      <c r="V2" s="20">
        <v>49</v>
      </c>
      <c r="W2" s="5">
        <v>510</v>
      </c>
      <c r="X2" s="5" t="s">
        <v>33</v>
      </c>
      <c r="Y2" s="5">
        <v>83</v>
      </c>
      <c r="Z2" s="9">
        <v>610</v>
      </c>
      <c r="AA2" s="9" t="s">
        <v>34</v>
      </c>
      <c r="AB2" s="9">
        <v>200007</v>
      </c>
      <c r="AC2" s="9" t="e">
        <f t="shared" ref="AC2" si="0">AC1+1</f>
        <v>#VALUE!</v>
      </c>
      <c r="AD2" s="9">
        <v>30</v>
      </c>
      <c r="AE2" s="10">
        <v>1214</v>
      </c>
      <c r="AF2" s="10" t="e">
        <f t="shared" ref="AF2" si="1">AF1+1</f>
        <v>#VALUE!</v>
      </c>
      <c r="AG2" s="10" t="s">
        <v>145</v>
      </c>
      <c r="AH2" s="10" t="s">
        <v>53</v>
      </c>
      <c r="AI2" s="10" t="s">
        <v>54</v>
      </c>
      <c r="AJ2" s="10" t="s">
        <v>55</v>
      </c>
      <c r="AK2" s="10">
        <v>3</v>
      </c>
      <c r="AL2" s="3" t="s">
        <v>315</v>
      </c>
      <c r="AM2" s="34" t="s">
        <v>300</v>
      </c>
      <c r="AN2" s="12" t="s">
        <v>35</v>
      </c>
      <c r="AO2" s="12" t="str">
        <f t="shared" ref="AO2" si="2">TRIM(LEFT(AR2,3))</f>
        <v>MR</v>
      </c>
      <c r="AP2" s="12" t="s">
        <v>37</v>
      </c>
      <c r="AQ2" s="12" t="s">
        <v>38</v>
      </c>
      <c r="AR2" s="12" t="s">
        <v>39</v>
      </c>
      <c r="AS2" s="12" t="s">
        <v>40</v>
      </c>
      <c r="AT2" s="12" t="str">
        <f t="shared" ref="AT2" si="3">RIGHT(AS2,4)&amp;"-"&amp;MID(AS2,4,2)&amp;"-"&amp;LEFT(AS2,2)</f>
        <v>1972-04-16</v>
      </c>
      <c r="AU2" s="12" t="s">
        <v>42</v>
      </c>
      <c r="AV2" s="12">
        <v>65</v>
      </c>
      <c r="AW2" s="12" t="s">
        <v>43</v>
      </c>
      <c r="AX2" s="12" t="s">
        <v>44</v>
      </c>
      <c r="AY2" s="12" t="s">
        <v>45</v>
      </c>
      <c r="AZ2" s="12" t="s">
        <v>46</v>
      </c>
      <c r="BA2" s="12" t="s">
        <v>47</v>
      </c>
      <c r="BB2" s="12" t="s">
        <v>48</v>
      </c>
      <c r="BC2" s="34"/>
      <c r="BD2" s="34"/>
      <c r="BE2" s="34"/>
      <c r="BF2" s="34"/>
      <c r="BG2" s="34"/>
      <c r="BH2" s="34"/>
      <c r="BI2" s="34"/>
      <c r="BJ2" s="34"/>
      <c r="BK2" s="34"/>
      <c r="BL2" s="34"/>
      <c r="BM2" s="34"/>
      <c r="BN2" s="34"/>
      <c r="BO2" s="34"/>
      <c r="BP2" s="34"/>
      <c r="BQ2" s="34"/>
      <c r="BR2" s="34"/>
    </row>
    <row r="3" spans="1:70" ht="15.75" thickBot="1" x14ac:dyDescent="0.3">
      <c r="A3" t="s">
        <v>49</v>
      </c>
      <c r="B3" t="s">
        <v>49</v>
      </c>
      <c r="C3" t="s">
        <v>49</v>
      </c>
      <c r="D3" t="s">
        <v>49</v>
      </c>
      <c r="E3" t="s">
        <v>49</v>
      </c>
      <c r="F3" s="34" t="s">
        <v>49</v>
      </c>
      <c r="G3" s="34" t="s">
        <v>49</v>
      </c>
      <c r="H3" s="34" t="s">
        <v>49</v>
      </c>
      <c r="I3" s="34"/>
      <c r="J3" s="22" t="s">
        <v>316</v>
      </c>
      <c r="O3" s="34"/>
      <c r="P3" s="34"/>
      <c r="Q3" s="34"/>
      <c r="R3" s="34"/>
      <c r="S3" s="34"/>
      <c r="AM3" t="s">
        <v>300</v>
      </c>
      <c r="AT3" s="7"/>
    </row>
    <row r="4" spans="1:70" ht="15.75" thickBot="1" x14ac:dyDescent="0.3">
      <c r="A4" t="s">
        <v>50</v>
      </c>
      <c r="B4" t="s">
        <v>50</v>
      </c>
      <c r="C4" t="s">
        <v>50</v>
      </c>
      <c r="D4" t="s">
        <v>50</v>
      </c>
      <c r="E4" t="s">
        <v>50</v>
      </c>
      <c r="F4" s="34" t="s">
        <v>50</v>
      </c>
      <c r="G4" s="34" t="s">
        <v>50</v>
      </c>
      <c r="H4" s="34" t="s">
        <v>50</v>
      </c>
      <c r="I4" s="34"/>
      <c r="J4" t="s">
        <v>304</v>
      </c>
      <c r="K4" s="26" t="s">
        <v>451</v>
      </c>
      <c r="L4" s="26">
        <v>101</v>
      </c>
      <c r="M4" s="26">
        <v>177</v>
      </c>
      <c r="N4" s="39">
        <v>1301</v>
      </c>
      <c r="O4" s="37">
        <v>138</v>
      </c>
      <c r="P4" s="32">
        <v>201</v>
      </c>
      <c r="Q4" s="31" t="s">
        <v>375</v>
      </c>
      <c r="R4" s="31">
        <v>159</v>
      </c>
      <c r="S4" s="26" t="s">
        <v>347</v>
      </c>
      <c r="T4" s="36">
        <v>126</v>
      </c>
      <c r="U4" s="20" t="s">
        <v>326</v>
      </c>
      <c r="V4" s="21" t="s">
        <v>315</v>
      </c>
      <c r="W4" s="5">
        <v>501</v>
      </c>
      <c r="X4" s="5" t="s">
        <v>51</v>
      </c>
      <c r="Y4" s="5">
        <v>66</v>
      </c>
      <c r="Z4" s="9">
        <v>601</v>
      </c>
      <c r="AA4" s="9" t="s">
        <v>182</v>
      </c>
      <c r="AB4" s="9">
        <v>199990</v>
      </c>
      <c r="AC4" s="9">
        <v>3773767</v>
      </c>
      <c r="AD4" s="9">
        <v>84</v>
      </c>
      <c r="AE4" s="10">
        <v>1221</v>
      </c>
      <c r="AF4" s="10">
        <v>3773767</v>
      </c>
      <c r="AG4" s="10" t="s">
        <v>52</v>
      </c>
      <c r="AH4" s="10" t="s">
        <v>53</v>
      </c>
      <c r="AI4" s="10" t="s">
        <v>54</v>
      </c>
      <c r="AJ4" s="10" t="s">
        <v>55</v>
      </c>
      <c r="AK4" s="10">
        <v>3</v>
      </c>
      <c r="AL4" s="10">
        <v>31</v>
      </c>
      <c r="AM4" t="s">
        <v>300</v>
      </c>
      <c r="AN4" s="12" t="s">
        <v>56</v>
      </c>
      <c r="AO4" s="12" t="str">
        <f t="shared" ref="AO4:AO21" si="4">TRIM(LEFT(AR4,3))</f>
        <v>MRS</v>
      </c>
      <c r="AP4" s="12" t="s">
        <v>57</v>
      </c>
      <c r="AQ4" s="12" t="s">
        <v>58</v>
      </c>
      <c r="AR4" s="12" t="s">
        <v>59</v>
      </c>
      <c r="AS4" s="12" t="s">
        <v>60</v>
      </c>
      <c r="AT4" s="12" t="str">
        <f t="shared" ref="AT4:AT21" si="5">RIGHT(AS4,4)&amp;"-"&amp;MID(AS4,4,2)&amp;"-"&amp;LEFT(AS4,2)</f>
        <v>1988-12-18</v>
      </c>
      <c r="AU4" s="12" t="s">
        <v>61</v>
      </c>
      <c r="AV4" s="12">
        <v>61</v>
      </c>
      <c r="AW4" s="12" t="s">
        <v>43</v>
      </c>
      <c r="AX4" s="12" t="s">
        <v>44</v>
      </c>
      <c r="AY4" s="12" t="s">
        <v>45</v>
      </c>
      <c r="AZ4" s="12" t="s">
        <v>62</v>
      </c>
      <c r="BA4" s="12" t="s">
        <v>63</v>
      </c>
      <c r="BB4" s="12" t="s">
        <v>64</v>
      </c>
      <c r="BC4" s="6"/>
      <c r="BD4" s="7"/>
      <c r="BE4" s="7"/>
      <c r="BF4" s="7"/>
      <c r="BG4" s="7"/>
      <c r="BH4" s="8"/>
      <c r="BI4" s="7"/>
    </row>
    <row r="5" spans="1:70" ht="30.75" thickBot="1" x14ac:dyDescent="0.3">
      <c r="A5" t="s">
        <v>65</v>
      </c>
      <c r="B5" t="s">
        <v>65</v>
      </c>
      <c r="C5" t="s">
        <v>65</v>
      </c>
      <c r="D5" t="s">
        <v>65</v>
      </c>
      <c r="E5" t="s">
        <v>65</v>
      </c>
      <c r="F5" s="34" t="s">
        <v>65</v>
      </c>
      <c r="G5" s="34" t="s">
        <v>65</v>
      </c>
      <c r="H5" s="34" t="s">
        <v>65</v>
      </c>
      <c r="I5" s="34"/>
      <c r="J5" t="s">
        <v>304</v>
      </c>
      <c r="K5" s="26" t="s">
        <v>452</v>
      </c>
      <c r="L5" s="26">
        <v>101</v>
      </c>
      <c r="M5" s="42">
        <v>178</v>
      </c>
      <c r="N5" s="39">
        <v>1302</v>
      </c>
      <c r="O5" s="37">
        <v>150</v>
      </c>
      <c r="P5" s="32">
        <v>202</v>
      </c>
      <c r="Q5" s="31" t="s">
        <v>376</v>
      </c>
      <c r="R5" s="31">
        <v>160</v>
      </c>
      <c r="S5" s="26" t="s">
        <v>348</v>
      </c>
      <c r="T5" s="27" t="s">
        <v>315</v>
      </c>
      <c r="U5" s="20" t="s">
        <v>327</v>
      </c>
      <c r="V5" s="40">
        <v>158</v>
      </c>
      <c r="W5" s="5">
        <v>502</v>
      </c>
      <c r="X5" s="5" t="s">
        <v>66</v>
      </c>
      <c r="Y5" s="5">
        <v>67</v>
      </c>
      <c r="Z5" s="9">
        <v>602</v>
      </c>
      <c r="AA5" s="9" t="s">
        <v>34</v>
      </c>
      <c r="AB5" s="9">
        <v>199991</v>
      </c>
      <c r="AC5" s="9">
        <f>AC4+1</f>
        <v>3773768</v>
      </c>
      <c r="AD5" s="2" t="s">
        <v>315</v>
      </c>
      <c r="AE5" s="10">
        <v>1216</v>
      </c>
      <c r="AF5" s="10">
        <f>AF4+1</f>
        <v>3773768</v>
      </c>
      <c r="AG5" s="11" t="s">
        <v>67</v>
      </c>
      <c r="AH5" s="10" t="s">
        <v>53</v>
      </c>
      <c r="AI5" s="10" t="s">
        <v>54</v>
      </c>
      <c r="AJ5" s="10" t="s">
        <v>55</v>
      </c>
      <c r="AK5" s="10">
        <v>3</v>
      </c>
      <c r="AL5" s="10">
        <v>32</v>
      </c>
      <c r="AM5" t="s">
        <v>300</v>
      </c>
      <c r="AN5" s="12" t="s">
        <v>68</v>
      </c>
      <c r="AO5" s="12" t="str">
        <f t="shared" si="4"/>
        <v>MR</v>
      </c>
      <c r="AP5" s="12" t="s">
        <v>69</v>
      </c>
      <c r="AQ5" s="12" t="s">
        <v>70</v>
      </c>
      <c r="AR5" s="12" t="s">
        <v>71</v>
      </c>
      <c r="AS5" s="12" t="s">
        <v>72</v>
      </c>
      <c r="AT5" s="12" t="str">
        <f t="shared" si="5"/>
        <v>1984-01-20</v>
      </c>
      <c r="AU5" s="12" t="s">
        <v>73</v>
      </c>
      <c r="AV5" s="12">
        <v>63</v>
      </c>
      <c r="AW5" s="12" t="s">
        <v>43</v>
      </c>
      <c r="AX5" s="12" t="s">
        <v>44</v>
      </c>
      <c r="AY5" s="12" t="s">
        <v>45</v>
      </c>
      <c r="AZ5" s="12" t="s">
        <v>74</v>
      </c>
      <c r="BA5" s="12" t="s">
        <v>75</v>
      </c>
      <c r="BB5" s="12" t="s">
        <v>76</v>
      </c>
      <c r="BC5" s="6"/>
      <c r="BD5" s="7"/>
      <c r="BE5" s="7"/>
      <c r="BF5" s="7"/>
      <c r="BG5" s="7"/>
      <c r="BH5" s="8"/>
      <c r="BI5" s="7"/>
    </row>
    <row r="6" spans="1:70" ht="30.75" thickBot="1" x14ac:dyDescent="0.3">
      <c r="A6" t="s">
        <v>77</v>
      </c>
      <c r="B6" t="s">
        <v>77</v>
      </c>
      <c r="C6" t="s">
        <v>77</v>
      </c>
      <c r="D6" t="s">
        <v>77</v>
      </c>
      <c r="E6" t="s">
        <v>77</v>
      </c>
      <c r="F6" s="34" t="s">
        <v>77</v>
      </c>
      <c r="G6" s="34" t="s">
        <v>77</v>
      </c>
      <c r="H6" s="34" t="s">
        <v>77</v>
      </c>
      <c r="I6" s="34"/>
      <c r="J6" t="s">
        <v>304</v>
      </c>
      <c r="K6" s="26" t="s">
        <v>453</v>
      </c>
      <c r="L6" s="26">
        <v>101</v>
      </c>
      <c r="M6" s="26">
        <v>179</v>
      </c>
      <c r="N6" s="39">
        <v>1303</v>
      </c>
      <c r="O6" s="37">
        <v>140</v>
      </c>
      <c r="P6" s="32">
        <v>203</v>
      </c>
      <c r="Q6" s="31" t="s">
        <v>377</v>
      </c>
      <c r="R6" s="31">
        <v>161</v>
      </c>
      <c r="S6" s="26" t="s">
        <v>349</v>
      </c>
      <c r="T6" s="27" t="s">
        <v>315</v>
      </c>
      <c r="U6" s="20" t="s">
        <v>328</v>
      </c>
      <c r="V6" s="40">
        <v>203</v>
      </c>
      <c r="W6" s="5">
        <v>504</v>
      </c>
      <c r="X6" s="5" t="s">
        <v>78</v>
      </c>
      <c r="Y6" s="5">
        <v>68</v>
      </c>
      <c r="Z6" s="9">
        <v>604</v>
      </c>
      <c r="AA6" s="9" t="s">
        <v>182</v>
      </c>
      <c r="AB6" s="9">
        <v>199992</v>
      </c>
      <c r="AC6" s="9">
        <f t="shared" ref="AC6:AC21" si="6">AC5+1</f>
        <v>3773769</v>
      </c>
      <c r="AD6" s="2" t="s">
        <v>315</v>
      </c>
      <c r="AE6" s="10">
        <v>1203</v>
      </c>
      <c r="AF6" s="10">
        <f t="shared" ref="AF6:AF21" si="7">AF5+1</f>
        <v>3773769</v>
      </c>
      <c r="AG6" s="11" t="s">
        <v>67</v>
      </c>
      <c r="AH6" s="10" t="s">
        <v>79</v>
      </c>
      <c r="AI6" s="10" t="s">
        <v>79</v>
      </c>
      <c r="AJ6" s="10" t="s">
        <v>80</v>
      </c>
      <c r="AK6" s="10">
        <v>9</v>
      </c>
      <c r="AL6" s="10">
        <v>33</v>
      </c>
      <c r="AM6" t="s">
        <v>300</v>
      </c>
      <c r="AN6" s="12" t="s">
        <v>81</v>
      </c>
      <c r="AO6" s="12" t="str">
        <f t="shared" si="4"/>
        <v>MR</v>
      </c>
      <c r="AP6" s="12" t="s">
        <v>82</v>
      </c>
      <c r="AQ6" s="12" t="s">
        <v>83</v>
      </c>
      <c r="AR6" s="12" t="s">
        <v>84</v>
      </c>
      <c r="AS6" s="12" t="s">
        <v>85</v>
      </c>
      <c r="AT6" s="12" t="str">
        <f t="shared" si="5"/>
        <v>1990-11-10</v>
      </c>
      <c r="AU6" s="12" t="s">
        <v>86</v>
      </c>
      <c r="AV6" s="12">
        <v>65</v>
      </c>
      <c r="AW6" s="12" t="s">
        <v>43</v>
      </c>
      <c r="AX6" s="12" t="s">
        <v>44</v>
      </c>
      <c r="AY6" s="12" t="s">
        <v>45</v>
      </c>
      <c r="AZ6" s="12" t="s">
        <v>87</v>
      </c>
      <c r="BA6" s="12" t="s">
        <v>88</v>
      </c>
      <c r="BB6" s="12" t="s">
        <v>89</v>
      </c>
      <c r="BC6" s="6"/>
      <c r="BD6" s="7"/>
      <c r="BE6" s="7"/>
      <c r="BF6" s="7"/>
      <c r="BG6" s="7"/>
      <c r="BH6" s="8"/>
      <c r="BI6" s="7"/>
    </row>
    <row r="7" spans="1:70" ht="15.75" thickBot="1" x14ac:dyDescent="0.3">
      <c r="A7" t="s">
        <v>90</v>
      </c>
      <c r="B7" t="s">
        <v>90</v>
      </c>
      <c r="C7" t="s">
        <v>90</v>
      </c>
      <c r="D7" t="s">
        <v>90</v>
      </c>
      <c r="E7" t="s">
        <v>90</v>
      </c>
      <c r="F7" s="34" t="s">
        <v>90</v>
      </c>
      <c r="G7" s="34" t="s">
        <v>90</v>
      </c>
      <c r="H7" s="34" t="s">
        <v>90</v>
      </c>
      <c r="I7" s="34"/>
      <c r="J7" t="s">
        <v>304</v>
      </c>
      <c r="K7" s="26" t="s">
        <v>454</v>
      </c>
      <c r="L7" s="26">
        <v>101</v>
      </c>
      <c r="M7" s="26">
        <v>180</v>
      </c>
      <c r="N7" s="39">
        <v>1304</v>
      </c>
      <c r="O7" s="37">
        <v>141</v>
      </c>
      <c r="P7" s="32">
        <v>204</v>
      </c>
      <c r="Q7" s="31" t="s">
        <v>378</v>
      </c>
      <c r="R7" s="31">
        <v>162</v>
      </c>
      <c r="S7" s="26" t="s">
        <v>350</v>
      </c>
      <c r="T7" s="27" t="s">
        <v>315</v>
      </c>
      <c r="U7" s="20" t="s">
        <v>329</v>
      </c>
      <c r="V7" s="21" t="s">
        <v>315</v>
      </c>
      <c r="W7" s="5">
        <v>503</v>
      </c>
      <c r="X7" s="5" t="s">
        <v>91</v>
      </c>
      <c r="Y7" s="5">
        <v>69</v>
      </c>
      <c r="Z7" s="9">
        <v>605</v>
      </c>
      <c r="AA7" s="9" t="s">
        <v>34</v>
      </c>
      <c r="AB7" s="9">
        <v>199993</v>
      </c>
      <c r="AC7" s="9">
        <f t="shared" si="6"/>
        <v>3773770</v>
      </c>
      <c r="AD7" s="2" t="s">
        <v>315</v>
      </c>
      <c r="AE7" s="10">
        <v>1204</v>
      </c>
      <c r="AF7" s="10">
        <f t="shared" si="7"/>
        <v>3773770</v>
      </c>
      <c r="AG7" s="10" t="s">
        <v>92</v>
      </c>
      <c r="AH7" s="10" t="s">
        <v>54</v>
      </c>
      <c r="AI7" s="10" t="s">
        <v>54</v>
      </c>
      <c r="AJ7" s="10" t="s">
        <v>93</v>
      </c>
      <c r="AK7" s="10">
        <v>3</v>
      </c>
      <c r="AL7" s="10">
        <v>34</v>
      </c>
      <c r="AM7" t="s">
        <v>300</v>
      </c>
      <c r="AN7" s="12" t="s">
        <v>94</v>
      </c>
      <c r="AO7" s="12" t="str">
        <f t="shared" si="4"/>
        <v>MRS</v>
      </c>
      <c r="AP7" s="12" t="s">
        <v>95</v>
      </c>
      <c r="AQ7" s="12" t="s">
        <v>96</v>
      </c>
      <c r="AR7" s="12" t="s">
        <v>97</v>
      </c>
      <c r="AS7" s="12" t="s">
        <v>98</v>
      </c>
      <c r="AT7" s="12" t="str">
        <f t="shared" si="5"/>
        <v>1975-10-18</v>
      </c>
      <c r="AU7" s="12" t="s">
        <v>99</v>
      </c>
      <c r="AV7" s="12">
        <v>61</v>
      </c>
      <c r="AW7" s="12" t="s">
        <v>43</v>
      </c>
      <c r="AX7" s="12" t="s">
        <v>44</v>
      </c>
      <c r="AY7" s="12" t="s">
        <v>45</v>
      </c>
      <c r="AZ7" s="12" t="s">
        <v>100</v>
      </c>
      <c r="BA7" s="12" t="s">
        <v>101</v>
      </c>
      <c r="BB7" s="12" t="s">
        <v>102</v>
      </c>
      <c r="BC7" s="6"/>
      <c r="BD7" s="7"/>
      <c r="BE7" s="7"/>
      <c r="BF7" s="7"/>
      <c r="BG7" s="7"/>
      <c r="BH7" s="8"/>
      <c r="BI7" s="7"/>
    </row>
    <row r="8" spans="1:70" ht="15.75" thickBot="1" x14ac:dyDescent="0.3">
      <c r="A8" t="s">
        <v>103</v>
      </c>
      <c r="B8" t="s">
        <v>103</v>
      </c>
      <c r="C8" t="s">
        <v>103</v>
      </c>
      <c r="D8" t="s">
        <v>103</v>
      </c>
      <c r="E8" t="s">
        <v>103</v>
      </c>
      <c r="F8" s="34" t="s">
        <v>103</v>
      </c>
      <c r="G8" s="34" t="s">
        <v>103</v>
      </c>
      <c r="H8" s="34" t="s">
        <v>103</v>
      </c>
      <c r="I8" s="34"/>
      <c r="J8" t="s">
        <v>304</v>
      </c>
      <c r="K8" s="26" t="s">
        <v>455</v>
      </c>
      <c r="L8" s="26">
        <v>101</v>
      </c>
      <c r="M8" s="26">
        <v>181</v>
      </c>
      <c r="N8" s="39">
        <v>1305</v>
      </c>
      <c r="O8" s="37">
        <v>142</v>
      </c>
      <c r="P8" s="32">
        <v>205</v>
      </c>
      <c r="Q8" s="31" t="s">
        <v>379</v>
      </c>
      <c r="R8" s="31">
        <v>163</v>
      </c>
      <c r="S8" s="26" t="s">
        <v>351</v>
      </c>
      <c r="T8" s="27" t="s">
        <v>315</v>
      </c>
      <c r="U8" s="20" t="s">
        <v>330</v>
      </c>
      <c r="V8" s="21" t="s">
        <v>315</v>
      </c>
      <c r="W8" s="5">
        <v>508</v>
      </c>
      <c r="X8" s="5" t="s">
        <v>104</v>
      </c>
      <c r="Y8" s="5">
        <v>70</v>
      </c>
      <c r="Z8" s="9">
        <v>606</v>
      </c>
      <c r="AA8" s="9" t="s">
        <v>34</v>
      </c>
      <c r="AB8" s="9">
        <v>199994</v>
      </c>
      <c r="AC8" s="9">
        <f t="shared" si="6"/>
        <v>3773771</v>
      </c>
      <c r="AD8" s="2" t="s">
        <v>315</v>
      </c>
      <c r="AE8" s="10">
        <v>1208</v>
      </c>
      <c r="AF8" s="10">
        <f t="shared" si="7"/>
        <v>3773771</v>
      </c>
      <c r="AG8" s="10" t="s">
        <v>105</v>
      </c>
      <c r="AH8" s="10" t="s">
        <v>106</v>
      </c>
      <c r="AI8" s="10" t="s">
        <v>107</v>
      </c>
      <c r="AJ8" s="10" t="s">
        <v>108</v>
      </c>
      <c r="AK8" s="10">
        <v>7</v>
      </c>
      <c r="AL8" s="10">
        <v>35</v>
      </c>
      <c r="AM8" t="s">
        <v>300</v>
      </c>
      <c r="AN8" s="12" t="s">
        <v>109</v>
      </c>
      <c r="AO8" s="12" t="str">
        <f t="shared" si="4"/>
        <v>MRS</v>
      </c>
      <c r="AP8" s="12" t="s">
        <v>110</v>
      </c>
      <c r="AQ8" s="12" t="s">
        <v>111</v>
      </c>
      <c r="AR8" s="12" t="s">
        <v>112</v>
      </c>
      <c r="AS8" s="12" t="s">
        <v>113</v>
      </c>
      <c r="AT8" s="12" t="str">
        <f t="shared" si="5"/>
        <v>1966-04-08</v>
      </c>
      <c r="AU8" s="12" t="s">
        <v>114</v>
      </c>
      <c r="AV8" s="12">
        <v>63</v>
      </c>
      <c r="AW8" s="12" t="s">
        <v>43</v>
      </c>
      <c r="AX8" s="12" t="s">
        <v>44</v>
      </c>
      <c r="AY8" s="12" t="s">
        <v>45</v>
      </c>
      <c r="AZ8" s="12" t="s">
        <v>115</v>
      </c>
      <c r="BA8" s="12" t="s">
        <v>116</v>
      </c>
      <c r="BB8" s="12" t="s">
        <v>117</v>
      </c>
      <c r="BC8" s="6"/>
      <c r="BD8" s="7"/>
      <c r="BE8" s="7"/>
      <c r="BF8" s="7"/>
      <c r="BG8" s="7"/>
      <c r="BH8" s="8"/>
      <c r="BI8" s="7"/>
    </row>
    <row r="9" spans="1:70" ht="15.75" thickBot="1" x14ac:dyDescent="0.3">
      <c r="A9" t="s">
        <v>118</v>
      </c>
      <c r="B9" t="s">
        <v>118</v>
      </c>
      <c r="C9" t="s">
        <v>118</v>
      </c>
      <c r="D9" t="s">
        <v>118</v>
      </c>
      <c r="E9" t="s">
        <v>118</v>
      </c>
      <c r="F9" s="34" t="s">
        <v>118</v>
      </c>
      <c r="G9" s="34" t="s">
        <v>118</v>
      </c>
      <c r="H9" s="34" t="s">
        <v>118</v>
      </c>
      <c r="I9" s="34"/>
      <c r="J9" t="s">
        <v>304</v>
      </c>
      <c r="K9" s="26" t="s">
        <v>456</v>
      </c>
      <c r="L9" s="26">
        <v>102</v>
      </c>
      <c r="M9" s="42">
        <v>186</v>
      </c>
      <c r="N9" s="39">
        <v>1306</v>
      </c>
      <c r="O9" s="37">
        <v>143</v>
      </c>
      <c r="P9" s="32">
        <v>206</v>
      </c>
      <c r="Q9" s="31" t="s">
        <v>380</v>
      </c>
      <c r="R9" s="31">
        <v>164</v>
      </c>
      <c r="S9" s="26" t="s">
        <v>352</v>
      </c>
      <c r="T9" s="27" t="s">
        <v>315</v>
      </c>
      <c r="U9" s="20" t="s">
        <v>331</v>
      </c>
      <c r="V9" s="21" t="s">
        <v>315</v>
      </c>
      <c r="W9" s="5">
        <v>505</v>
      </c>
      <c r="X9" s="5" t="s">
        <v>119</v>
      </c>
      <c r="Y9" s="5">
        <v>71</v>
      </c>
      <c r="Z9" s="9">
        <v>607</v>
      </c>
      <c r="AA9" s="9" t="s">
        <v>34</v>
      </c>
      <c r="AB9" s="9">
        <v>199995</v>
      </c>
      <c r="AC9" s="9">
        <f t="shared" si="6"/>
        <v>3773772</v>
      </c>
      <c r="AD9" s="2" t="s">
        <v>315</v>
      </c>
      <c r="AE9" s="10">
        <v>1209</v>
      </c>
      <c r="AF9" s="10">
        <f t="shared" si="7"/>
        <v>3773772</v>
      </c>
      <c r="AG9" s="10" t="s">
        <v>120</v>
      </c>
      <c r="AH9" s="10" t="s">
        <v>54</v>
      </c>
      <c r="AI9" s="10" t="s">
        <v>54</v>
      </c>
      <c r="AJ9" s="10" t="s">
        <v>121</v>
      </c>
      <c r="AK9" s="10">
        <v>4</v>
      </c>
      <c r="AL9" s="10">
        <v>36</v>
      </c>
      <c r="AM9" t="s">
        <v>300</v>
      </c>
      <c r="AN9" s="12" t="s">
        <v>122</v>
      </c>
      <c r="AO9" s="12" t="str">
        <f t="shared" si="4"/>
        <v>MR</v>
      </c>
      <c r="AP9" s="12" t="s">
        <v>123</v>
      </c>
      <c r="AQ9" s="12" t="s">
        <v>124</v>
      </c>
      <c r="AR9" s="12" t="s">
        <v>125</v>
      </c>
      <c r="AS9" s="12" t="s">
        <v>126</v>
      </c>
      <c r="AT9" s="12" t="str">
        <f t="shared" si="5"/>
        <v>1974-05-25</v>
      </c>
      <c r="AU9" s="12" t="s">
        <v>127</v>
      </c>
      <c r="AV9" s="12">
        <v>65</v>
      </c>
      <c r="AW9" s="12" t="s">
        <v>43</v>
      </c>
      <c r="AX9" s="12" t="s">
        <v>44</v>
      </c>
      <c r="AY9" s="12" t="s">
        <v>45</v>
      </c>
      <c r="AZ9" s="12" t="s">
        <v>128</v>
      </c>
      <c r="BA9" s="12" t="s">
        <v>129</v>
      </c>
      <c r="BB9" s="12" t="s">
        <v>130</v>
      </c>
      <c r="BC9" s="6"/>
      <c r="BD9" s="7"/>
      <c r="BE9" s="7"/>
      <c r="BF9" s="7"/>
      <c r="BG9" s="7"/>
      <c r="BH9" s="8"/>
      <c r="BI9" s="7"/>
    </row>
    <row r="10" spans="1:70" ht="15.75" thickBot="1" x14ac:dyDescent="0.3">
      <c r="A10" t="s">
        <v>131</v>
      </c>
      <c r="B10" t="s">
        <v>131</v>
      </c>
      <c r="C10" t="s">
        <v>131</v>
      </c>
      <c r="D10" t="s">
        <v>131</v>
      </c>
      <c r="E10" t="s">
        <v>131</v>
      </c>
      <c r="F10" s="34" t="s">
        <v>131</v>
      </c>
      <c r="G10" s="34" t="s">
        <v>131</v>
      </c>
      <c r="H10" s="34" t="s">
        <v>131</v>
      </c>
      <c r="I10" s="34"/>
      <c r="J10" t="s">
        <v>304</v>
      </c>
      <c r="K10" s="26" t="s">
        <v>457</v>
      </c>
      <c r="L10" s="26">
        <v>102</v>
      </c>
      <c r="M10" s="26">
        <v>187</v>
      </c>
      <c r="N10" s="39">
        <v>1307</v>
      </c>
      <c r="O10" s="37">
        <v>144</v>
      </c>
      <c r="P10" s="32">
        <v>207</v>
      </c>
      <c r="Q10" s="31" t="s">
        <v>381</v>
      </c>
      <c r="R10" s="31">
        <v>165</v>
      </c>
      <c r="S10" s="26" t="s">
        <v>353</v>
      </c>
      <c r="T10" s="27" t="s">
        <v>315</v>
      </c>
      <c r="U10" s="20" t="s">
        <v>332</v>
      </c>
      <c r="V10" s="21" t="s">
        <v>315</v>
      </c>
      <c r="W10" s="5">
        <v>506</v>
      </c>
      <c r="X10" s="5" t="s">
        <v>132</v>
      </c>
      <c r="Y10" s="5">
        <v>72</v>
      </c>
      <c r="Z10" s="9">
        <v>609</v>
      </c>
      <c r="AA10" s="9" t="s">
        <v>34</v>
      </c>
      <c r="AB10" s="9">
        <v>199996</v>
      </c>
      <c r="AC10" s="9">
        <f t="shared" si="6"/>
        <v>3773773</v>
      </c>
      <c r="AD10" s="2" t="s">
        <v>315</v>
      </c>
      <c r="AE10" s="10">
        <v>1213</v>
      </c>
      <c r="AF10" s="10">
        <f t="shared" si="7"/>
        <v>3773773</v>
      </c>
      <c r="AG10" s="10" t="s">
        <v>133</v>
      </c>
      <c r="AH10" s="10" t="s">
        <v>106</v>
      </c>
      <c r="AI10" s="10" t="s">
        <v>107</v>
      </c>
      <c r="AJ10" s="10" t="s">
        <v>108</v>
      </c>
      <c r="AK10" s="10">
        <v>7</v>
      </c>
      <c r="AL10" s="10">
        <v>37</v>
      </c>
      <c r="AM10" t="s">
        <v>300</v>
      </c>
      <c r="AN10" s="12" t="s">
        <v>134</v>
      </c>
      <c r="AO10" s="12" t="str">
        <f t="shared" si="4"/>
        <v>MR</v>
      </c>
      <c r="AP10" s="12" t="s">
        <v>135</v>
      </c>
      <c r="AQ10" s="12" t="s">
        <v>136</v>
      </c>
      <c r="AR10" s="12" t="s">
        <v>137</v>
      </c>
      <c r="AS10" s="12" t="s">
        <v>138</v>
      </c>
      <c r="AT10" s="12" t="str">
        <f t="shared" si="5"/>
        <v>1964-12-03</v>
      </c>
      <c r="AU10" s="12" t="s">
        <v>139</v>
      </c>
      <c r="AV10" s="12">
        <v>61</v>
      </c>
      <c r="AW10" s="12" t="s">
        <v>43</v>
      </c>
      <c r="AX10" s="12" t="s">
        <v>44</v>
      </c>
      <c r="AY10" s="12" t="s">
        <v>45</v>
      </c>
      <c r="AZ10" s="12" t="s">
        <v>140</v>
      </c>
      <c r="BA10" s="12" t="s">
        <v>141</v>
      </c>
      <c r="BB10" s="12" t="s">
        <v>142</v>
      </c>
      <c r="BC10" s="6"/>
      <c r="BD10" s="7"/>
      <c r="BE10" s="7"/>
      <c r="BF10" s="7"/>
      <c r="BG10" s="7"/>
      <c r="BH10" s="8"/>
      <c r="BI10" s="7"/>
    </row>
    <row r="11" spans="1:70" x14ac:dyDescent="0.25">
      <c r="A11" t="s">
        <v>143</v>
      </c>
      <c r="B11" t="s">
        <v>143</v>
      </c>
      <c r="C11" t="s">
        <v>143</v>
      </c>
      <c r="D11" t="s">
        <v>143</v>
      </c>
      <c r="E11" t="s">
        <v>143</v>
      </c>
      <c r="F11" s="34" t="s">
        <v>143</v>
      </c>
      <c r="G11" s="34" t="s">
        <v>143</v>
      </c>
      <c r="H11" s="34" t="s">
        <v>143</v>
      </c>
      <c r="I11" s="34"/>
      <c r="J11" t="s">
        <v>304</v>
      </c>
      <c r="K11" s="26" t="s">
        <v>458</v>
      </c>
      <c r="L11" s="26">
        <v>102</v>
      </c>
      <c r="M11" s="26">
        <v>188</v>
      </c>
      <c r="N11" s="39">
        <v>1327</v>
      </c>
      <c r="O11" s="37">
        <v>145</v>
      </c>
      <c r="P11" s="32">
        <v>209</v>
      </c>
      <c r="Q11" s="31" t="s">
        <v>382</v>
      </c>
      <c r="R11" s="31">
        <v>176</v>
      </c>
      <c r="S11" s="26" t="s">
        <v>354</v>
      </c>
      <c r="T11" s="27" t="s">
        <v>315</v>
      </c>
      <c r="U11" s="20" t="s">
        <v>333</v>
      </c>
      <c r="V11" s="21" t="s">
        <v>315</v>
      </c>
      <c r="W11" s="5">
        <v>507</v>
      </c>
      <c r="X11" s="5" t="s">
        <v>144</v>
      </c>
      <c r="Y11" s="5">
        <v>73</v>
      </c>
      <c r="Z11" s="9">
        <v>610</v>
      </c>
      <c r="AA11" s="9" t="s">
        <v>34</v>
      </c>
      <c r="AB11" s="9">
        <v>199997</v>
      </c>
      <c r="AC11" s="9">
        <f t="shared" si="6"/>
        <v>3773774</v>
      </c>
      <c r="AD11" s="2" t="s">
        <v>315</v>
      </c>
      <c r="AE11" s="10">
        <v>1214</v>
      </c>
      <c r="AF11" s="10">
        <f t="shared" si="7"/>
        <v>3773774</v>
      </c>
      <c r="AG11" s="10" t="s">
        <v>145</v>
      </c>
      <c r="AH11" s="10" t="s">
        <v>53</v>
      </c>
      <c r="AI11" s="10" t="s">
        <v>54</v>
      </c>
      <c r="AJ11" s="10" t="s">
        <v>55</v>
      </c>
      <c r="AK11" s="10">
        <v>3</v>
      </c>
      <c r="AL11" s="10">
        <v>38</v>
      </c>
      <c r="AM11" t="s">
        <v>300</v>
      </c>
      <c r="AN11" s="12" t="s">
        <v>146</v>
      </c>
      <c r="AO11" s="12" t="str">
        <f t="shared" si="4"/>
        <v>MR</v>
      </c>
      <c r="AP11" s="12" t="s">
        <v>147</v>
      </c>
      <c r="AQ11" s="12" t="s">
        <v>148</v>
      </c>
      <c r="AR11" s="12" t="s">
        <v>149</v>
      </c>
      <c r="AS11" s="12" t="s">
        <v>150</v>
      </c>
      <c r="AT11" s="12" t="str">
        <f t="shared" si="5"/>
        <v>1970-07-30</v>
      </c>
      <c r="AU11" s="12" t="s">
        <v>151</v>
      </c>
      <c r="AV11" s="12">
        <v>63</v>
      </c>
      <c r="AW11" s="12" t="s">
        <v>43</v>
      </c>
      <c r="AX11" s="12" t="s">
        <v>44</v>
      </c>
      <c r="AY11" s="12" t="s">
        <v>45</v>
      </c>
      <c r="AZ11" s="12" t="s">
        <v>152</v>
      </c>
      <c r="BA11" s="12" t="s">
        <v>153</v>
      </c>
      <c r="BB11" s="12" t="s">
        <v>154</v>
      </c>
    </row>
    <row r="12" spans="1:70" x14ac:dyDescent="0.25">
      <c r="A12" t="s">
        <v>155</v>
      </c>
      <c r="B12" t="s">
        <v>155</v>
      </c>
      <c r="C12" t="s">
        <v>155</v>
      </c>
      <c r="D12" t="s">
        <v>155</v>
      </c>
      <c r="E12" t="s">
        <v>155</v>
      </c>
      <c r="F12" s="34" t="s">
        <v>155</v>
      </c>
      <c r="G12" s="34" t="s">
        <v>155</v>
      </c>
      <c r="H12" s="34" t="s">
        <v>155</v>
      </c>
      <c r="I12" s="34"/>
      <c r="J12" t="s">
        <v>304</v>
      </c>
      <c r="K12" s="26" t="s">
        <v>459</v>
      </c>
      <c r="L12" s="26">
        <v>102</v>
      </c>
      <c r="M12" s="26">
        <v>189</v>
      </c>
      <c r="N12" s="39">
        <v>1331</v>
      </c>
      <c r="O12" s="37">
        <v>146</v>
      </c>
      <c r="P12" s="32">
        <v>210</v>
      </c>
      <c r="Q12" s="31" t="s">
        <v>374</v>
      </c>
      <c r="R12" s="31">
        <v>166</v>
      </c>
      <c r="S12" s="26" t="s">
        <v>355</v>
      </c>
      <c r="T12" s="27" t="s">
        <v>315</v>
      </c>
      <c r="U12" s="20" t="s">
        <v>334</v>
      </c>
      <c r="V12" s="21" t="s">
        <v>315</v>
      </c>
      <c r="W12" s="5">
        <v>510</v>
      </c>
      <c r="X12" s="5" t="s">
        <v>156</v>
      </c>
      <c r="Y12" s="5">
        <v>74</v>
      </c>
      <c r="Z12" s="9">
        <v>601</v>
      </c>
      <c r="AA12" s="9" t="s">
        <v>182</v>
      </c>
      <c r="AB12" s="9">
        <v>199998</v>
      </c>
      <c r="AC12" s="9">
        <f t="shared" si="6"/>
        <v>3773775</v>
      </c>
      <c r="AD12" s="2" t="s">
        <v>315</v>
      </c>
      <c r="AE12" s="10">
        <v>1217</v>
      </c>
      <c r="AF12" s="10">
        <f t="shared" si="7"/>
        <v>3773775</v>
      </c>
      <c r="AG12" s="10" t="s">
        <v>157</v>
      </c>
      <c r="AH12" s="10" t="s">
        <v>54</v>
      </c>
      <c r="AI12" s="10" t="s">
        <v>107</v>
      </c>
      <c r="AJ12" s="10" t="s">
        <v>158</v>
      </c>
      <c r="AK12" s="10">
        <v>8</v>
      </c>
      <c r="AL12" s="10">
        <v>39</v>
      </c>
      <c r="AM12" t="s">
        <v>300</v>
      </c>
      <c r="AN12" s="12" t="s">
        <v>159</v>
      </c>
      <c r="AO12" s="12" t="str">
        <f t="shared" si="4"/>
        <v>MR</v>
      </c>
      <c r="AP12" s="12" t="s">
        <v>160</v>
      </c>
      <c r="AQ12" s="12" t="s">
        <v>161</v>
      </c>
      <c r="AR12" s="12" t="s">
        <v>162</v>
      </c>
      <c r="AS12" s="12" t="s">
        <v>163</v>
      </c>
      <c r="AT12" s="12" t="str">
        <f t="shared" si="5"/>
        <v>1982-05-05</v>
      </c>
      <c r="AU12" s="12" t="s">
        <v>164</v>
      </c>
      <c r="AV12" s="12">
        <v>65</v>
      </c>
      <c r="AW12" s="12" t="s">
        <v>43</v>
      </c>
      <c r="AX12" s="12" t="s">
        <v>44</v>
      </c>
      <c r="AY12" s="12" t="s">
        <v>45</v>
      </c>
      <c r="AZ12" s="12" t="s">
        <v>165</v>
      </c>
      <c r="BA12" s="12" t="s">
        <v>166</v>
      </c>
      <c r="BB12" s="12" t="s">
        <v>167</v>
      </c>
    </row>
    <row r="13" spans="1:70" x14ac:dyDescent="0.25">
      <c r="A13" t="s">
        <v>168</v>
      </c>
      <c r="B13" t="s">
        <v>168</v>
      </c>
      <c r="C13" t="s">
        <v>168</v>
      </c>
      <c r="D13" t="s">
        <v>168</v>
      </c>
      <c r="E13" t="s">
        <v>168</v>
      </c>
      <c r="F13" s="34" t="s">
        <v>168</v>
      </c>
      <c r="G13" s="34" t="s">
        <v>168</v>
      </c>
      <c r="H13" s="34" t="s">
        <v>168</v>
      </c>
      <c r="I13" s="34"/>
      <c r="J13" t="s">
        <v>304</v>
      </c>
      <c r="K13" s="26" t="s">
        <v>460</v>
      </c>
      <c r="L13" s="26">
        <v>102</v>
      </c>
      <c r="M13" s="26">
        <v>190</v>
      </c>
      <c r="N13" s="38">
        <v>1311</v>
      </c>
      <c r="O13" s="37">
        <v>147</v>
      </c>
      <c r="P13" s="33">
        <v>201</v>
      </c>
      <c r="Q13" s="31" t="s">
        <v>383</v>
      </c>
      <c r="R13" s="31">
        <v>167</v>
      </c>
      <c r="S13" s="26" t="s">
        <v>356</v>
      </c>
      <c r="T13" s="27" t="s">
        <v>315</v>
      </c>
      <c r="U13" s="20" t="s">
        <v>335</v>
      </c>
      <c r="V13" s="21" t="s">
        <v>315</v>
      </c>
      <c r="W13" s="5">
        <v>501</v>
      </c>
      <c r="X13" s="5" t="s">
        <v>169</v>
      </c>
      <c r="Y13" s="5">
        <v>75</v>
      </c>
      <c r="Z13" s="9">
        <v>602</v>
      </c>
      <c r="AA13" s="9" t="s">
        <v>34</v>
      </c>
      <c r="AB13" s="9">
        <v>199999</v>
      </c>
      <c r="AC13" s="9">
        <f t="shared" si="6"/>
        <v>3773776</v>
      </c>
      <c r="AD13" s="2" t="s">
        <v>315</v>
      </c>
      <c r="AE13" s="10">
        <v>1218</v>
      </c>
      <c r="AF13" s="10">
        <f t="shared" si="7"/>
        <v>3773776</v>
      </c>
      <c r="AG13" s="10" t="s">
        <v>170</v>
      </c>
      <c r="AH13" s="10" t="s">
        <v>106</v>
      </c>
      <c r="AI13" s="10" t="s">
        <v>107</v>
      </c>
      <c r="AJ13" s="10" t="s">
        <v>108</v>
      </c>
      <c r="AK13" s="10">
        <v>7</v>
      </c>
      <c r="AL13" s="10">
        <v>40</v>
      </c>
      <c r="AM13" t="s">
        <v>300</v>
      </c>
      <c r="AN13" s="12" t="s">
        <v>171</v>
      </c>
      <c r="AO13" s="12" t="str">
        <f t="shared" si="4"/>
        <v>MRS</v>
      </c>
      <c r="AP13" s="12" t="s">
        <v>172</v>
      </c>
      <c r="AQ13" s="12" t="s">
        <v>173</v>
      </c>
      <c r="AR13" s="12" t="s">
        <v>174</v>
      </c>
      <c r="AS13" s="12" t="s">
        <v>175</v>
      </c>
      <c r="AT13" s="12" t="str">
        <f t="shared" si="5"/>
        <v>1991-09-25</v>
      </c>
      <c r="AU13" s="12" t="s">
        <v>176</v>
      </c>
      <c r="AV13" s="12">
        <v>61</v>
      </c>
      <c r="AW13" s="12" t="s">
        <v>43</v>
      </c>
      <c r="AX13" s="12" t="s">
        <v>44</v>
      </c>
      <c r="AY13" s="12" t="s">
        <v>45</v>
      </c>
      <c r="AZ13" s="12" t="s">
        <v>177</v>
      </c>
      <c r="BA13" s="12" t="s">
        <v>178</v>
      </c>
      <c r="BB13" s="12" t="s">
        <v>179</v>
      </c>
    </row>
    <row r="14" spans="1:70" x14ac:dyDescent="0.25">
      <c r="A14" t="s">
        <v>180</v>
      </c>
      <c r="B14" t="s">
        <v>180</v>
      </c>
      <c r="C14" t="s">
        <v>180</v>
      </c>
      <c r="D14" t="s">
        <v>180</v>
      </c>
      <c r="E14" t="s">
        <v>180</v>
      </c>
      <c r="F14" s="34" t="s">
        <v>180</v>
      </c>
      <c r="G14" s="34" t="s">
        <v>180</v>
      </c>
      <c r="H14" s="34" t="s">
        <v>180</v>
      </c>
      <c r="I14" s="34"/>
      <c r="J14" t="s">
        <v>305</v>
      </c>
      <c r="K14" s="26" t="s">
        <v>461</v>
      </c>
      <c r="L14" s="26">
        <v>101</v>
      </c>
      <c r="M14" s="26">
        <v>182</v>
      </c>
      <c r="N14" s="38">
        <v>1312</v>
      </c>
      <c r="O14" s="37">
        <v>148</v>
      </c>
      <c r="P14" s="33">
        <v>202</v>
      </c>
      <c r="Q14" s="31" t="s">
        <v>384</v>
      </c>
      <c r="R14" s="31">
        <v>168</v>
      </c>
      <c r="S14" s="26" t="s">
        <v>357</v>
      </c>
      <c r="T14" s="26">
        <v>50</v>
      </c>
      <c r="U14" s="20" t="s">
        <v>336</v>
      </c>
      <c r="V14" s="20">
        <v>41</v>
      </c>
      <c r="W14" s="5">
        <v>502</v>
      </c>
      <c r="X14" s="5" t="s">
        <v>181</v>
      </c>
      <c r="Y14" s="5">
        <v>76</v>
      </c>
      <c r="Z14" s="9">
        <v>601</v>
      </c>
      <c r="AA14" s="9" t="s">
        <v>182</v>
      </c>
      <c r="AB14" s="9">
        <v>200000</v>
      </c>
      <c r="AC14" s="9">
        <f t="shared" si="6"/>
        <v>3773777</v>
      </c>
      <c r="AD14" s="9">
        <v>23</v>
      </c>
      <c r="AE14" s="10">
        <v>1221</v>
      </c>
      <c r="AF14" s="10">
        <f t="shared" si="7"/>
        <v>3773777</v>
      </c>
      <c r="AG14" s="10" t="s">
        <v>52</v>
      </c>
      <c r="AH14" s="10" t="s">
        <v>53</v>
      </c>
      <c r="AI14" s="10" t="s">
        <v>54</v>
      </c>
      <c r="AJ14" s="10" t="s">
        <v>55</v>
      </c>
      <c r="AK14" s="10">
        <v>3</v>
      </c>
      <c r="AL14" s="3" t="s">
        <v>315</v>
      </c>
      <c r="AM14" t="s">
        <v>300</v>
      </c>
      <c r="AN14" s="12" t="s">
        <v>183</v>
      </c>
      <c r="AO14" s="12" t="str">
        <f t="shared" si="4"/>
        <v>MRS</v>
      </c>
      <c r="AP14" s="12" t="s">
        <v>184</v>
      </c>
      <c r="AQ14" s="12" t="s">
        <v>185</v>
      </c>
      <c r="AR14" s="12" t="s">
        <v>186</v>
      </c>
      <c r="AS14" s="12" t="s">
        <v>187</v>
      </c>
      <c r="AT14" s="12" t="str">
        <f t="shared" si="5"/>
        <v>1975-01-23</v>
      </c>
      <c r="AU14" s="12" t="s">
        <v>188</v>
      </c>
      <c r="AV14" s="12">
        <v>63</v>
      </c>
      <c r="AW14" s="12" t="s">
        <v>43</v>
      </c>
      <c r="AX14" s="12" t="s">
        <v>44</v>
      </c>
      <c r="AY14" s="12" t="s">
        <v>45</v>
      </c>
      <c r="AZ14" s="12" t="s">
        <v>189</v>
      </c>
      <c r="BA14" s="12" t="s">
        <v>190</v>
      </c>
      <c r="BB14" s="12" t="s">
        <v>191</v>
      </c>
    </row>
    <row r="15" spans="1:70" x14ac:dyDescent="0.25">
      <c r="A15" t="s">
        <v>192</v>
      </c>
      <c r="B15" t="s">
        <v>192</v>
      </c>
      <c r="C15" t="s">
        <v>192</v>
      </c>
      <c r="D15" t="s">
        <v>192</v>
      </c>
      <c r="E15" t="s">
        <v>192</v>
      </c>
      <c r="F15" s="34" t="s">
        <v>192</v>
      </c>
      <c r="G15" s="34" t="s">
        <v>192</v>
      </c>
      <c r="H15" s="34" t="s">
        <v>192</v>
      </c>
      <c r="I15" s="34"/>
      <c r="J15" t="s">
        <v>305</v>
      </c>
      <c r="K15" s="26" t="s">
        <v>462</v>
      </c>
      <c r="L15" s="26">
        <v>101</v>
      </c>
      <c r="M15" s="26">
        <v>183</v>
      </c>
      <c r="N15" s="38">
        <v>1321</v>
      </c>
      <c r="O15" s="37">
        <v>149</v>
      </c>
      <c r="P15" s="33">
        <v>203</v>
      </c>
      <c r="Q15" s="31" t="s">
        <v>385</v>
      </c>
      <c r="R15" s="31">
        <v>169</v>
      </c>
      <c r="S15" s="26" t="s">
        <v>358</v>
      </c>
      <c r="T15" s="26">
        <v>51</v>
      </c>
      <c r="U15" s="20" t="s">
        <v>337</v>
      </c>
      <c r="V15" s="20">
        <v>43</v>
      </c>
      <c r="W15" s="5">
        <v>504</v>
      </c>
      <c r="X15" s="5" t="s">
        <v>193</v>
      </c>
      <c r="Y15" s="5">
        <v>77</v>
      </c>
      <c r="Z15" s="9">
        <v>602</v>
      </c>
      <c r="AA15" s="9" t="s">
        <v>34</v>
      </c>
      <c r="AB15" s="9">
        <v>200001</v>
      </c>
      <c r="AC15" s="9">
        <f t="shared" si="6"/>
        <v>3773778</v>
      </c>
      <c r="AD15" s="9">
        <v>24</v>
      </c>
      <c r="AE15" s="10">
        <v>1216</v>
      </c>
      <c r="AF15" s="10">
        <f t="shared" si="7"/>
        <v>3773778</v>
      </c>
      <c r="AG15" s="10" t="s">
        <v>67</v>
      </c>
      <c r="AH15" s="10" t="s">
        <v>53</v>
      </c>
      <c r="AI15" s="10" t="s">
        <v>54</v>
      </c>
      <c r="AJ15" s="10" t="s">
        <v>55</v>
      </c>
      <c r="AK15" s="10">
        <v>3</v>
      </c>
      <c r="AL15" s="3" t="s">
        <v>315</v>
      </c>
      <c r="AM15" t="s">
        <v>300</v>
      </c>
      <c r="AN15" s="12" t="s">
        <v>194</v>
      </c>
      <c r="AO15" s="12" t="str">
        <f t="shared" si="4"/>
        <v>MR</v>
      </c>
      <c r="AP15" s="12" t="s">
        <v>195</v>
      </c>
      <c r="AQ15" s="12" t="s">
        <v>196</v>
      </c>
      <c r="AR15" s="12" t="s">
        <v>197</v>
      </c>
      <c r="AS15" s="12" t="s">
        <v>198</v>
      </c>
      <c r="AT15" s="12" t="str">
        <f t="shared" si="5"/>
        <v>1969-07-07</v>
      </c>
      <c r="AU15" s="12" t="s">
        <v>199</v>
      </c>
      <c r="AV15" s="12">
        <v>65</v>
      </c>
      <c r="AW15" s="12" t="s">
        <v>43</v>
      </c>
      <c r="AX15" s="12" t="s">
        <v>44</v>
      </c>
      <c r="AY15" s="12" t="s">
        <v>45</v>
      </c>
      <c r="AZ15" s="12" t="s">
        <v>200</v>
      </c>
      <c r="BA15" s="12" t="s">
        <v>201</v>
      </c>
      <c r="BB15" s="12" t="s">
        <v>202</v>
      </c>
    </row>
    <row r="16" spans="1:70" x14ac:dyDescent="0.25">
      <c r="A16" t="s">
        <v>203</v>
      </c>
      <c r="B16" t="s">
        <v>203</v>
      </c>
      <c r="C16" t="s">
        <v>203</v>
      </c>
      <c r="D16" t="s">
        <v>203</v>
      </c>
      <c r="E16" t="s">
        <v>203</v>
      </c>
      <c r="F16" s="34" t="s">
        <v>203</v>
      </c>
      <c r="G16" s="34" t="s">
        <v>203</v>
      </c>
      <c r="H16" s="34" t="s">
        <v>203</v>
      </c>
      <c r="I16" s="34"/>
      <c r="J16" t="s">
        <v>305</v>
      </c>
      <c r="K16" s="26" t="s">
        <v>463</v>
      </c>
      <c r="L16" s="26">
        <v>101</v>
      </c>
      <c r="M16" s="26">
        <v>184</v>
      </c>
      <c r="N16" s="39">
        <v>1301</v>
      </c>
      <c r="O16" s="37">
        <v>151</v>
      </c>
      <c r="P16" s="33">
        <v>204</v>
      </c>
      <c r="Q16" s="31" t="s">
        <v>386</v>
      </c>
      <c r="R16" s="31">
        <v>170</v>
      </c>
      <c r="S16" s="26" t="s">
        <v>359</v>
      </c>
      <c r="T16" s="26">
        <v>62</v>
      </c>
      <c r="U16" s="20" t="s">
        <v>338</v>
      </c>
      <c r="V16" s="20">
        <v>44</v>
      </c>
      <c r="W16" s="5">
        <v>503</v>
      </c>
      <c r="X16" s="5" t="s">
        <v>204</v>
      </c>
      <c r="Y16" s="5">
        <v>78</v>
      </c>
      <c r="Z16" s="9">
        <v>604</v>
      </c>
      <c r="AA16" s="9" t="s">
        <v>182</v>
      </c>
      <c r="AB16" s="9">
        <v>200002</v>
      </c>
      <c r="AC16" s="9">
        <f t="shared" si="6"/>
        <v>3773779</v>
      </c>
      <c r="AD16" s="9">
        <v>25</v>
      </c>
      <c r="AE16" s="10">
        <v>1203</v>
      </c>
      <c r="AF16" s="10">
        <f t="shared" si="7"/>
        <v>3773779</v>
      </c>
      <c r="AG16" s="10" t="s">
        <v>67</v>
      </c>
      <c r="AH16" s="10" t="s">
        <v>79</v>
      </c>
      <c r="AI16" s="10" t="s">
        <v>79</v>
      </c>
      <c r="AJ16" s="10" t="s">
        <v>80</v>
      </c>
      <c r="AK16" s="10">
        <v>9</v>
      </c>
      <c r="AL16" s="3" t="s">
        <v>315</v>
      </c>
      <c r="AM16" t="s">
        <v>300</v>
      </c>
      <c r="AN16" s="12" t="s">
        <v>205</v>
      </c>
      <c r="AO16" s="12" t="str">
        <f t="shared" si="4"/>
        <v>MR</v>
      </c>
      <c r="AP16" s="12" t="s">
        <v>206</v>
      </c>
      <c r="AQ16" s="12" t="s">
        <v>207</v>
      </c>
      <c r="AR16" s="12" t="s">
        <v>208</v>
      </c>
      <c r="AS16" s="12" t="s">
        <v>209</v>
      </c>
      <c r="AT16" s="12" t="str">
        <f t="shared" si="5"/>
        <v>1981-04-09</v>
      </c>
      <c r="AU16" s="12" t="s">
        <v>210</v>
      </c>
      <c r="AV16" s="12">
        <v>61</v>
      </c>
      <c r="AW16" s="12" t="s">
        <v>43</v>
      </c>
      <c r="AX16" s="12" t="s">
        <v>44</v>
      </c>
      <c r="AY16" s="12" t="s">
        <v>45</v>
      </c>
      <c r="AZ16" s="12" t="s">
        <v>211</v>
      </c>
      <c r="BA16" s="12" t="s">
        <v>212</v>
      </c>
      <c r="BB16" s="12" t="s">
        <v>213</v>
      </c>
    </row>
    <row r="17" spans="1:54" x14ac:dyDescent="0.25">
      <c r="A17" t="s">
        <v>214</v>
      </c>
      <c r="B17" t="s">
        <v>214</v>
      </c>
      <c r="C17" t="s">
        <v>214</v>
      </c>
      <c r="D17" t="s">
        <v>214</v>
      </c>
      <c r="E17" t="s">
        <v>214</v>
      </c>
      <c r="F17" s="34" t="s">
        <v>214</v>
      </c>
      <c r="G17" s="34" t="s">
        <v>214</v>
      </c>
      <c r="H17" s="34" t="s">
        <v>214</v>
      </c>
      <c r="I17" s="34"/>
      <c r="J17" t="s">
        <v>305</v>
      </c>
      <c r="K17" s="26" t="s">
        <v>464</v>
      </c>
      <c r="L17" s="26">
        <v>101</v>
      </c>
      <c r="M17" s="26">
        <v>185</v>
      </c>
      <c r="N17" s="39">
        <v>1302</v>
      </c>
      <c r="O17" s="37">
        <v>152</v>
      </c>
      <c r="P17" s="33">
        <v>205</v>
      </c>
      <c r="Q17" s="31" t="s">
        <v>387</v>
      </c>
      <c r="R17" s="31">
        <v>171</v>
      </c>
      <c r="S17" s="26" t="s">
        <v>360</v>
      </c>
      <c r="T17" s="26">
        <v>63</v>
      </c>
      <c r="U17" s="20" t="s">
        <v>339</v>
      </c>
      <c r="V17" s="20">
        <v>45</v>
      </c>
      <c r="W17" s="5">
        <v>508</v>
      </c>
      <c r="X17" s="5" t="s">
        <v>215</v>
      </c>
      <c r="Y17" s="5">
        <v>79</v>
      </c>
      <c r="Z17" s="9">
        <v>605</v>
      </c>
      <c r="AA17" s="9" t="s">
        <v>34</v>
      </c>
      <c r="AB17" s="9">
        <v>200003</v>
      </c>
      <c r="AC17" s="9">
        <f t="shared" si="6"/>
        <v>3773780</v>
      </c>
      <c r="AD17" s="9">
        <v>26</v>
      </c>
      <c r="AE17" s="10">
        <v>1204</v>
      </c>
      <c r="AF17" s="10">
        <f t="shared" si="7"/>
        <v>3773780</v>
      </c>
      <c r="AG17" s="10" t="s">
        <v>92</v>
      </c>
      <c r="AH17" s="10" t="s">
        <v>54</v>
      </c>
      <c r="AI17" s="10" t="s">
        <v>54</v>
      </c>
      <c r="AJ17" s="10" t="s">
        <v>93</v>
      </c>
      <c r="AK17" s="10">
        <v>3</v>
      </c>
      <c r="AL17" s="3" t="s">
        <v>315</v>
      </c>
      <c r="AM17" t="s">
        <v>300</v>
      </c>
      <c r="AN17" s="12" t="s">
        <v>216</v>
      </c>
      <c r="AO17" s="12" t="str">
        <f t="shared" si="4"/>
        <v>MR</v>
      </c>
      <c r="AP17" s="12" t="s">
        <v>217</v>
      </c>
      <c r="AQ17" s="12" t="s">
        <v>218</v>
      </c>
      <c r="AR17" s="12" t="s">
        <v>219</v>
      </c>
      <c r="AS17" s="12" t="s">
        <v>220</v>
      </c>
      <c r="AT17" s="12" t="str">
        <f t="shared" si="5"/>
        <v>1965-11-12</v>
      </c>
      <c r="AU17" s="12" t="s">
        <v>221</v>
      </c>
      <c r="AV17" s="12">
        <v>63</v>
      </c>
      <c r="AW17" s="12" t="s">
        <v>43</v>
      </c>
      <c r="AX17" s="12" t="s">
        <v>44</v>
      </c>
      <c r="AY17" s="12" t="s">
        <v>45</v>
      </c>
      <c r="AZ17" s="12" t="s">
        <v>222</v>
      </c>
      <c r="BA17" s="12" t="s">
        <v>223</v>
      </c>
      <c r="BB17" s="12" t="s">
        <v>224</v>
      </c>
    </row>
    <row r="18" spans="1:54" x14ac:dyDescent="0.25">
      <c r="A18" t="s">
        <v>225</v>
      </c>
      <c r="B18" t="s">
        <v>225</v>
      </c>
      <c r="C18" t="s">
        <v>225</v>
      </c>
      <c r="D18" t="s">
        <v>225</v>
      </c>
      <c r="E18" t="s">
        <v>225</v>
      </c>
      <c r="F18" s="34" t="s">
        <v>225</v>
      </c>
      <c r="G18" s="34" t="s">
        <v>225</v>
      </c>
      <c r="H18" s="34" t="s">
        <v>225</v>
      </c>
      <c r="I18" s="34"/>
      <c r="J18" t="s">
        <v>305</v>
      </c>
      <c r="K18" s="26" t="s">
        <v>465</v>
      </c>
      <c r="L18" s="26">
        <v>102</v>
      </c>
      <c r="M18" s="26">
        <v>191</v>
      </c>
      <c r="N18" s="39">
        <v>1303</v>
      </c>
      <c r="O18" s="37">
        <v>153</v>
      </c>
      <c r="P18" s="33">
        <v>206</v>
      </c>
      <c r="Q18" s="31" t="s">
        <v>388</v>
      </c>
      <c r="R18" s="31">
        <v>172</v>
      </c>
      <c r="S18" s="26" t="s">
        <v>361</v>
      </c>
      <c r="T18" s="26">
        <v>64</v>
      </c>
      <c r="U18" s="20" t="s">
        <v>340</v>
      </c>
      <c r="V18" s="20">
        <v>46</v>
      </c>
      <c r="W18" s="5">
        <v>505</v>
      </c>
      <c r="X18" s="5" t="s">
        <v>226</v>
      </c>
      <c r="Y18" s="5">
        <v>80</v>
      </c>
      <c r="Z18" s="9">
        <v>606</v>
      </c>
      <c r="AA18" s="9" t="s">
        <v>34</v>
      </c>
      <c r="AB18" s="9">
        <v>200004</v>
      </c>
      <c r="AC18" s="9">
        <f t="shared" si="6"/>
        <v>3773781</v>
      </c>
      <c r="AD18" s="9">
        <v>27</v>
      </c>
      <c r="AE18" s="10">
        <v>1208</v>
      </c>
      <c r="AF18" s="10">
        <f t="shared" si="7"/>
        <v>3773781</v>
      </c>
      <c r="AG18" s="10" t="s">
        <v>105</v>
      </c>
      <c r="AH18" s="10" t="s">
        <v>106</v>
      </c>
      <c r="AI18" s="10" t="s">
        <v>107</v>
      </c>
      <c r="AJ18" s="10" t="s">
        <v>108</v>
      </c>
      <c r="AK18" s="10">
        <v>7</v>
      </c>
      <c r="AL18" s="3" t="s">
        <v>315</v>
      </c>
      <c r="AM18" t="s">
        <v>300</v>
      </c>
      <c r="AN18" s="12" t="s">
        <v>227</v>
      </c>
      <c r="AO18" s="12" t="str">
        <f t="shared" si="4"/>
        <v>MR</v>
      </c>
      <c r="AP18" s="12" t="s">
        <v>228</v>
      </c>
      <c r="AQ18" s="12" t="s">
        <v>229</v>
      </c>
      <c r="AR18" s="12" t="s">
        <v>230</v>
      </c>
      <c r="AS18" s="12" t="s">
        <v>231</v>
      </c>
      <c r="AT18" s="12" t="str">
        <f t="shared" si="5"/>
        <v>1987-03-14</v>
      </c>
      <c r="AU18" s="12" t="s">
        <v>232</v>
      </c>
      <c r="AV18" s="12">
        <v>65</v>
      </c>
      <c r="AW18" s="12" t="s">
        <v>43</v>
      </c>
      <c r="AX18" s="12" t="s">
        <v>44</v>
      </c>
      <c r="AY18" s="12" t="s">
        <v>45</v>
      </c>
      <c r="AZ18" s="12" t="s">
        <v>233</v>
      </c>
      <c r="BA18" s="12" t="s">
        <v>234</v>
      </c>
      <c r="BB18" s="12" t="s">
        <v>235</v>
      </c>
    </row>
    <row r="19" spans="1:54" x14ac:dyDescent="0.25">
      <c r="A19" t="s">
        <v>238</v>
      </c>
      <c r="B19" t="s">
        <v>236</v>
      </c>
      <c r="C19" t="s">
        <v>237</v>
      </c>
      <c r="D19" t="s">
        <v>319</v>
      </c>
      <c r="E19" t="s">
        <v>237</v>
      </c>
      <c r="F19" s="34" t="s">
        <v>368</v>
      </c>
      <c r="G19" s="34" t="s">
        <v>236</v>
      </c>
      <c r="H19" s="34" t="s">
        <v>473</v>
      </c>
      <c r="I19" s="34"/>
      <c r="J19" t="s">
        <v>305</v>
      </c>
      <c r="K19" s="26" t="s">
        <v>466</v>
      </c>
      <c r="L19" s="26">
        <v>102</v>
      </c>
      <c r="M19" s="26">
        <v>192</v>
      </c>
      <c r="N19" s="39">
        <v>1304</v>
      </c>
      <c r="O19" s="37">
        <v>154</v>
      </c>
      <c r="P19" s="33">
        <v>207</v>
      </c>
      <c r="Q19" s="31" t="s">
        <v>389</v>
      </c>
      <c r="R19" s="31">
        <v>173</v>
      </c>
      <c r="S19" s="26" t="s">
        <v>362</v>
      </c>
      <c r="T19" s="26">
        <v>65</v>
      </c>
      <c r="U19" s="20" t="s">
        <v>341</v>
      </c>
      <c r="V19" s="20">
        <v>47</v>
      </c>
      <c r="W19" s="5">
        <v>506</v>
      </c>
      <c r="X19" s="5" t="s">
        <v>239</v>
      </c>
      <c r="Y19" s="5">
        <v>81</v>
      </c>
      <c r="Z19" s="9">
        <v>607</v>
      </c>
      <c r="AA19" s="9" t="s">
        <v>34</v>
      </c>
      <c r="AB19" s="9">
        <v>200005</v>
      </c>
      <c r="AC19" s="9">
        <f t="shared" si="6"/>
        <v>3773782</v>
      </c>
      <c r="AD19" s="9">
        <v>28</v>
      </c>
      <c r="AE19" s="10">
        <v>1209</v>
      </c>
      <c r="AF19" s="10">
        <f t="shared" si="7"/>
        <v>3773782</v>
      </c>
      <c r="AG19" s="10" t="s">
        <v>120</v>
      </c>
      <c r="AH19" s="10" t="s">
        <v>54</v>
      </c>
      <c r="AI19" s="10" t="s">
        <v>54</v>
      </c>
      <c r="AJ19" s="10" t="s">
        <v>121</v>
      </c>
      <c r="AK19" s="10">
        <v>4</v>
      </c>
      <c r="AL19" s="3" t="s">
        <v>315</v>
      </c>
      <c r="AM19" t="s">
        <v>300</v>
      </c>
      <c r="AN19" s="12" t="s">
        <v>240</v>
      </c>
      <c r="AO19" s="12" t="str">
        <f t="shared" si="4"/>
        <v>MRS</v>
      </c>
      <c r="AP19" s="12" t="s">
        <v>241</v>
      </c>
      <c r="AQ19" s="12" t="s">
        <v>242</v>
      </c>
      <c r="AR19" s="12" t="s">
        <v>243</v>
      </c>
      <c r="AS19" s="12" t="s">
        <v>244</v>
      </c>
      <c r="AT19" s="12" t="str">
        <f t="shared" si="5"/>
        <v>1979-07-27</v>
      </c>
      <c r="AU19" s="12" t="s">
        <v>245</v>
      </c>
      <c r="AV19" s="12">
        <v>61</v>
      </c>
      <c r="AW19" s="12" t="s">
        <v>43</v>
      </c>
      <c r="AX19" s="12" t="s">
        <v>44</v>
      </c>
      <c r="AY19" s="12" t="s">
        <v>45</v>
      </c>
      <c r="AZ19" s="12" t="s">
        <v>246</v>
      </c>
      <c r="BA19" s="12" t="s">
        <v>247</v>
      </c>
      <c r="BB19" s="12" t="s">
        <v>248</v>
      </c>
    </row>
    <row r="20" spans="1:54" x14ac:dyDescent="0.25">
      <c r="A20" t="e">
        <f>"                    &lt;DisputeId&gt;"&amp;AC2&amp;"&lt;/DisputeId&gt;"</f>
        <v>#VALUE!</v>
      </c>
      <c r="B20" t="e">
        <f>"                    &lt;DisputeId&gt;"&amp;AC2&amp;"&lt;/DisputeId&gt;"</f>
        <v>#VALUE!</v>
      </c>
      <c r="C20" t="e">
        <f>"                    &lt;DisputeId&gt;"&amp;AF2&amp;"&lt;/DisputeId&gt;"</f>
        <v>#VALUE!</v>
      </c>
      <c r="D20" t="e">
        <f>"                    &lt;DisputeId&gt;"&amp;AF2&amp;"&lt;/DisputeId&gt;"</f>
        <v>#VALUE!</v>
      </c>
      <c r="E20" t="e">
        <f>"                    &lt;DisputeId&gt;"&amp;AF2&amp;"&lt;/DisputeId&gt;"</f>
        <v>#VALUE!</v>
      </c>
      <c r="F20" s="34" t="s">
        <v>421</v>
      </c>
      <c r="G20" s="34" t="s">
        <v>424</v>
      </c>
      <c r="H20" s="34" t="s">
        <v>474</v>
      </c>
      <c r="I20" s="34"/>
      <c r="J20" t="s">
        <v>305</v>
      </c>
      <c r="K20" s="26" t="s">
        <v>467</v>
      </c>
      <c r="L20" s="26">
        <v>102</v>
      </c>
      <c r="M20" s="26">
        <v>193</v>
      </c>
      <c r="N20" s="39">
        <v>1305</v>
      </c>
      <c r="O20" s="37">
        <v>155</v>
      </c>
      <c r="P20" s="33">
        <v>209</v>
      </c>
      <c r="Q20" s="31" t="s">
        <v>390</v>
      </c>
      <c r="R20" s="31">
        <v>174</v>
      </c>
      <c r="S20" s="26" t="s">
        <v>363</v>
      </c>
      <c r="T20" s="26">
        <v>60</v>
      </c>
      <c r="U20" s="20" t="s">
        <v>342</v>
      </c>
      <c r="V20" s="20">
        <v>48</v>
      </c>
      <c r="W20" s="5">
        <v>507</v>
      </c>
      <c r="X20" s="5" t="s">
        <v>249</v>
      </c>
      <c r="Y20" s="5">
        <v>82</v>
      </c>
      <c r="Z20" s="9">
        <v>609</v>
      </c>
      <c r="AA20" s="9" t="s">
        <v>34</v>
      </c>
      <c r="AB20" s="9">
        <v>200006</v>
      </c>
      <c r="AC20" s="9">
        <f t="shared" si="6"/>
        <v>3773783</v>
      </c>
      <c r="AD20" s="9">
        <v>29</v>
      </c>
      <c r="AE20" s="10">
        <v>1213</v>
      </c>
      <c r="AF20" s="10">
        <f t="shared" si="7"/>
        <v>3773783</v>
      </c>
      <c r="AG20" s="10" t="s">
        <v>133</v>
      </c>
      <c r="AH20" s="10" t="s">
        <v>106</v>
      </c>
      <c r="AI20" s="10" t="s">
        <v>107</v>
      </c>
      <c r="AJ20" s="10" t="s">
        <v>108</v>
      </c>
      <c r="AK20" s="10">
        <v>7</v>
      </c>
      <c r="AL20" s="3" t="s">
        <v>315</v>
      </c>
      <c r="AM20" t="s">
        <v>300</v>
      </c>
      <c r="AN20" s="12" t="s">
        <v>250</v>
      </c>
      <c r="AO20" s="12" t="str">
        <f t="shared" si="4"/>
        <v>MRS</v>
      </c>
      <c r="AP20" s="12" t="s">
        <v>95</v>
      </c>
      <c r="AQ20" s="12" t="s">
        <v>251</v>
      </c>
      <c r="AR20" s="12" t="s">
        <v>252</v>
      </c>
      <c r="AS20" s="12" t="s">
        <v>253</v>
      </c>
      <c r="AT20" s="12" t="str">
        <f t="shared" si="5"/>
        <v>1990-01-03</v>
      </c>
      <c r="AU20" s="12" t="s">
        <v>254</v>
      </c>
      <c r="AV20" s="12">
        <v>63</v>
      </c>
      <c r="AW20" s="12" t="s">
        <v>43</v>
      </c>
      <c r="AX20" s="12" t="s">
        <v>44</v>
      </c>
      <c r="AY20" s="12" t="s">
        <v>45</v>
      </c>
      <c r="AZ20" s="12" t="s">
        <v>255</v>
      </c>
      <c r="BA20" s="12" t="s">
        <v>256</v>
      </c>
      <c r="BB20" s="12" t="s">
        <v>257</v>
      </c>
    </row>
    <row r="21" spans="1:54" x14ac:dyDescent="0.25">
      <c r="A21" t="str">
        <f>"                    &lt;CCCDisputeType&gt;"&amp;W2&amp;"&lt;/CCCDisputeType&gt;"</f>
        <v xml:space="preserve">                    &lt;CCCDisputeType&gt;510&lt;/CCCDisputeType&gt;</v>
      </c>
      <c r="B21" t="str">
        <f>"                    &lt;CCCDisputeType&gt;"&amp;Z2&amp;"&lt;/CCCDisputeType&gt;"</f>
        <v xml:space="preserve">                    &lt;CCCDisputeType&gt;610&lt;/CCCDisputeType&gt;</v>
      </c>
      <c r="C21" t="str">
        <f>"                    &lt;CCCDisputeType&gt;"&amp;AE2&amp;"&lt;/CCCDisputeType&gt;"</f>
        <v xml:space="preserve">                    &lt;CCCDisputeType&gt;1214&lt;/CCCDisputeType&gt;</v>
      </c>
      <c r="D21" t="s">
        <v>320</v>
      </c>
      <c r="E21" t="s">
        <v>345</v>
      </c>
      <c r="F21" s="34" t="s">
        <v>422</v>
      </c>
      <c r="G21" s="34" t="s">
        <v>425</v>
      </c>
      <c r="H21" s="34" t="s">
        <v>475</v>
      </c>
      <c r="I21" s="34"/>
      <c r="J21" t="s">
        <v>305</v>
      </c>
      <c r="K21" s="26" t="s">
        <v>468</v>
      </c>
      <c r="L21" s="26">
        <v>102</v>
      </c>
      <c r="M21" s="26">
        <v>194</v>
      </c>
      <c r="N21" s="39">
        <v>1306</v>
      </c>
      <c r="O21" s="37">
        <v>156</v>
      </c>
      <c r="P21" s="33">
        <v>210</v>
      </c>
      <c r="Q21" s="31" t="s">
        <v>391</v>
      </c>
      <c r="R21" s="31">
        <v>175</v>
      </c>
      <c r="S21" s="26" t="s">
        <v>364</v>
      </c>
      <c r="T21" s="26">
        <v>61</v>
      </c>
      <c r="U21" s="20" t="s">
        <v>343</v>
      </c>
      <c r="V21" s="20">
        <v>49</v>
      </c>
      <c r="W21" s="5">
        <v>510</v>
      </c>
      <c r="X21" s="5" t="s">
        <v>33</v>
      </c>
      <c r="Y21" s="5">
        <v>83</v>
      </c>
      <c r="Z21" s="9">
        <v>610</v>
      </c>
      <c r="AA21" s="9" t="s">
        <v>34</v>
      </c>
      <c r="AB21" s="9">
        <v>200007</v>
      </c>
      <c r="AC21" s="9">
        <f t="shared" si="6"/>
        <v>3773784</v>
      </c>
      <c r="AD21" s="9">
        <v>30</v>
      </c>
      <c r="AE21" s="10">
        <v>1214</v>
      </c>
      <c r="AF21" s="10">
        <f t="shared" si="7"/>
        <v>3773784</v>
      </c>
      <c r="AG21" s="10" t="s">
        <v>145</v>
      </c>
      <c r="AH21" s="10" t="s">
        <v>53</v>
      </c>
      <c r="AI21" s="10" t="s">
        <v>54</v>
      </c>
      <c r="AJ21" s="10" t="s">
        <v>55</v>
      </c>
      <c r="AK21" s="10">
        <v>3</v>
      </c>
      <c r="AL21" s="3" t="s">
        <v>315</v>
      </c>
      <c r="AM21" t="s">
        <v>300</v>
      </c>
      <c r="AN21" s="12" t="s">
        <v>35</v>
      </c>
      <c r="AO21" s="12" t="str">
        <f t="shared" si="4"/>
        <v>MR</v>
      </c>
      <c r="AP21" s="12" t="s">
        <v>37</v>
      </c>
      <c r="AQ21" s="12" t="s">
        <v>38</v>
      </c>
      <c r="AR21" s="12" t="s">
        <v>39</v>
      </c>
      <c r="AS21" s="12" t="s">
        <v>40</v>
      </c>
      <c r="AT21" s="12" t="str">
        <f t="shared" si="5"/>
        <v>1972-04-16</v>
      </c>
      <c r="AU21" s="12" t="s">
        <v>42</v>
      </c>
      <c r="AV21" s="12">
        <v>65</v>
      </c>
      <c r="AW21" s="12" t="s">
        <v>43</v>
      </c>
      <c r="AX21" s="12" t="s">
        <v>44</v>
      </c>
      <c r="AY21" s="12" t="s">
        <v>45</v>
      </c>
      <c r="AZ21" s="12" t="s">
        <v>46</v>
      </c>
      <c r="BA21" s="12" t="s">
        <v>47</v>
      </c>
      <c r="BB21" s="12" t="s">
        <v>48</v>
      </c>
    </row>
    <row r="22" spans="1:54" ht="15.75" thickBot="1" x14ac:dyDescent="0.3">
      <c r="A22" t="s">
        <v>258</v>
      </c>
      <c r="B22" t="s">
        <v>258</v>
      </c>
      <c r="C22" t="s">
        <v>258</v>
      </c>
      <c r="D22" t="s">
        <v>258</v>
      </c>
      <c r="E22" t="s">
        <v>258</v>
      </c>
      <c r="F22" s="34" t="s">
        <v>258</v>
      </c>
      <c r="G22" s="34" t="s">
        <v>258</v>
      </c>
      <c r="H22" s="34" t="s">
        <v>258</v>
      </c>
      <c r="I22" s="34"/>
      <c r="J22"/>
      <c r="K22" s="34" t="s">
        <v>469</v>
      </c>
      <c r="O22" s="34"/>
      <c r="R22" s="28"/>
      <c r="AM22" t="s">
        <v>300</v>
      </c>
      <c r="AU22" s="13"/>
      <c r="AV22" s="13"/>
      <c r="AW22" s="13"/>
    </row>
    <row r="23" spans="1:54" ht="15.75" thickBot="1" x14ac:dyDescent="0.3">
      <c r="A23" t="str">
        <f>"                    &lt;ConsumerRequest&gt;Dispute detail data: INSOLVENCYORDERId: "&amp;X2</f>
        <v xml:space="preserve">                    &lt;ConsumerRequest&gt;Dispute detail data: INSOLVENCYORDERId: 1712854</v>
      </c>
      <c r="B23" t="s">
        <v>259</v>
      </c>
      <c r="C23" t="str">
        <f>"                    &lt;ConsumerRequest&gt;"&amp;AG2</f>
        <v xml:space="preserve">                    &lt;ConsumerRequest&gt;Dispute Text:  18/01/2018</v>
      </c>
      <c r="D23" t="str">
        <f>"                    &lt;ConsumerRequest&gt;Dispute detail data: Link Name: "&amp;AR2</f>
        <v xml:space="preserve">                    &lt;ConsumerRequest&gt;Dispute detail data: Link Name: MR ALAN LOGIK</v>
      </c>
      <c r="E23" t="s">
        <v>346</v>
      </c>
      <c r="F23" s="34" t="str">
        <f>"                    &lt;ConsumerRequest&gt; Dispute Text:hein test hein test hein test hein test h  Dispute detail data: INSOLVENCYORDERId: "&amp;Q2</f>
        <v xml:space="preserve">                    &lt;ConsumerRequest&gt; Dispute Text:hein test hein test hein test hein test h  Dispute detail data: INSOLVENCYORDERId: 1712836</v>
      </c>
      <c r="G23" s="34" t="s">
        <v>418</v>
      </c>
      <c r="H23" s="34" t="s">
        <v>486</v>
      </c>
      <c r="I23" s="34"/>
      <c r="J23"/>
      <c r="K23" s="34" t="s">
        <v>470</v>
      </c>
      <c r="O23" s="34"/>
      <c r="R23" s="28"/>
      <c r="AM23" t="s">
        <v>300</v>
      </c>
      <c r="AT23" s="7"/>
    </row>
    <row r="24" spans="1:54" x14ac:dyDescent="0.25">
      <c r="A24" t="s">
        <v>261</v>
      </c>
      <c r="B24" t="str">
        <f>"Name: "&amp;AR2</f>
        <v>Name: MR ALAN LOGIK</v>
      </c>
      <c r="C24" t="s">
        <v>260</v>
      </c>
      <c r="D24" t="s">
        <v>321</v>
      </c>
      <c r="E24" t="str">
        <f>"Dispute detail data: Link Name: "&amp;AR2</f>
        <v>Dispute detail data: Link Name: MR ALAN LOGIK</v>
      </c>
      <c r="F24" s="34"/>
      <c r="G24" s="34" t="str">
        <f>"Dispute detail data: Acc Holder Name: "&amp;AR2</f>
        <v>Dispute detail data: Acc Holder Name: MR ALAN LOGIK</v>
      </c>
      <c r="H24" s="34" t="s">
        <v>487</v>
      </c>
      <c r="I24" s="34"/>
      <c r="J24"/>
      <c r="O24" s="34"/>
      <c r="R24" s="28"/>
      <c r="AM24" t="s">
        <v>300</v>
      </c>
    </row>
    <row r="25" spans="1:54" x14ac:dyDescent="0.25">
      <c r="A25" t="s">
        <v>262</v>
      </c>
      <c r="B25" t="str">
        <f>"Address: "&amp;AV2&amp;" "&amp;AW2&amp;" "&amp;AY2</f>
        <v>Address: 65 THE RIDGE SK6 7ER</v>
      </c>
      <c r="C25" t="str">
        <f>"ACC Holder Name: "&amp;AR2</f>
        <v>ACC Holder Name: MR ALAN LOGIK</v>
      </c>
      <c r="D25" t="s">
        <v>322</v>
      </c>
      <c r="E25" t="s">
        <v>322</v>
      </c>
      <c r="F25" s="34" t="s">
        <v>261</v>
      </c>
      <c r="G25" s="34" t="str">
        <f>"Acc Holder Address: "&amp;AV2&amp;" "&amp;AW2&amp;" "&amp;AY2</f>
        <v>Acc Holder Address: 65 THE RIDGE SK6 7ER</v>
      </c>
      <c r="H25" s="34" t="s">
        <v>477</v>
      </c>
      <c r="I25" s="34"/>
      <c r="J25"/>
      <c r="O25" s="34"/>
      <c r="R25" s="28"/>
      <c r="AM25" t="s">
        <v>300</v>
      </c>
    </row>
    <row r="26" spans="1:54" ht="15.75" thickBot="1" x14ac:dyDescent="0.3">
      <c r="A26" t="s">
        <v>263</v>
      </c>
      <c r="B26" t="s">
        <v>261</v>
      </c>
      <c r="C26" t="str">
        <f>"Acc Holder Address: "&amp;AV2&amp;" "&amp;AW2&amp;" "&amp;AY2</f>
        <v>Acc Holder Address: 65 THE RIDGE SK6 7ER</v>
      </c>
      <c r="D26" t="s">
        <v>323</v>
      </c>
      <c r="E26" t="s">
        <v>323</v>
      </c>
      <c r="F26" s="34" t="s">
        <v>369</v>
      </c>
      <c r="G26" s="34" t="s">
        <v>395</v>
      </c>
      <c r="H26" s="34" t="s">
        <v>478</v>
      </c>
      <c r="I26" s="34"/>
      <c r="J26"/>
      <c r="O26" s="34"/>
      <c r="R26" s="28"/>
      <c r="AM26" t="s">
        <v>300</v>
      </c>
    </row>
    <row r="27" spans="1:54" ht="15.75" thickBot="1" x14ac:dyDescent="0.3">
      <c r="A27" t="s">
        <v>265</v>
      </c>
      <c r="B27" t="s">
        <v>264</v>
      </c>
      <c r="C27" t="str">
        <f>"Date of Birth: "&amp;AS2&amp;" 00:00:00"</f>
        <v>Date of Birth: 16/04/1972 00:00:00</v>
      </c>
      <c r="D27" t="s">
        <v>324</v>
      </c>
      <c r="E27" t="s">
        <v>324</v>
      </c>
      <c r="F27" s="34" t="s">
        <v>370</v>
      </c>
      <c r="G27" s="34" t="s">
        <v>396</v>
      </c>
      <c r="H27" s="34" t="s">
        <v>479</v>
      </c>
      <c r="I27" s="34"/>
      <c r="J27"/>
      <c r="O27" s="34"/>
      <c r="R27" s="28"/>
      <c r="W27" s="79" t="s">
        <v>317</v>
      </c>
      <c r="X27" s="80"/>
      <c r="Z27" s="81" t="s">
        <v>430</v>
      </c>
      <c r="AA27" s="82"/>
      <c r="AB27" s="34" t="str">
        <f>LEFT(Z27,8)</f>
        <v>81281449</v>
      </c>
      <c r="AM27" t="s">
        <v>300</v>
      </c>
    </row>
    <row r="28" spans="1:54" ht="15.75" thickBot="1" x14ac:dyDescent="0.3">
      <c r="A28" t="s">
        <v>266</v>
      </c>
      <c r="B28" t="str">
        <f>"CASENUMBER: TEST "&amp;AZ2</f>
        <v xml:space="preserve">CASENUMBER: TEST 80004466 </v>
      </c>
      <c r="C28" t="str">
        <f>"Status Code: "&amp;AH2</f>
        <v>Status Code: G</v>
      </c>
      <c r="F28" s="34" t="s">
        <v>371</v>
      </c>
      <c r="G28" s="34" t="s">
        <v>397</v>
      </c>
      <c r="H28" s="34" t="s">
        <v>480</v>
      </c>
      <c r="I28" s="34"/>
      <c r="J28"/>
      <c r="O28" s="34"/>
      <c r="R28" s="28"/>
      <c r="W28" s="18" t="s">
        <v>297</v>
      </c>
      <c r="X28" s="18" t="s">
        <v>299</v>
      </c>
      <c r="Z28" s="81" t="s">
        <v>431</v>
      </c>
      <c r="AA28" s="82"/>
      <c r="AB28" s="34" t="str">
        <f t="shared" ref="AB28:AB46" si="8">LEFT(Z28,8)</f>
        <v>81281450</v>
      </c>
      <c r="AM28" t="s">
        <v>300</v>
      </c>
    </row>
    <row r="29" spans="1:54" ht="15.75" thickBot="1" x14ac:dyDescent="0.3">
      <c r="A29" t="s">
        <v>269</v>
      </c>
      <c r="B29" t="s">
        <v>267</v>
      </c>
      <c r="C29" t="s">
        <v>268</v>
      </c>
      <c r="D29" t="s">
        <v>277</v>
      </c>
      <c r="E29" t="s">
        <v>277</v>
      </c>
      <c r="F29" s="34" t="s">
        <v>266</v>
      </c>
      <c r="G29" s="34" t="s">
        <v>398</v>
      </c>
      <c r="H29" s="34" t="s">
        <v>322</v>
      </c>
      <c r="I29" s="34"/>
      <c r="J29"/>
      <c r="O29" s="34"/>
      <c r="R29" s="28"/>
      <c r="W29" s="18" t="s">
        <v>2</v>
      </c>
      <c r="X29" s="18" t="s">
        <v>299</v>
      </c>
      <c r="Z29" s="81" t="s">
        <v>432</v>
      </c>
      <c r="AA29" s="82"/>
      <c r="AB29" s="34" t="str">
        <f t="shared" si="8"/>
        <v>81281451</v>
      </c>
      <c r="AM29" t="s">
        <v>300</v>
      </c>
    </row>
    <row r="30" spans="1:54" ht="15.75" thickBot="1" x14ac:dyDescent="0.3">
      <c r="A30" t="str">
        <f>"NAME: "&amp;AR2</f>
        <v>NAME: MR ALAN LOGIK</v>
      </c>
      <c r="B30" t="s">
        <v>270</v>
      </c>
      <c r="C30" t="s">
        <v>271</v>
      </c>
      <c r="D30" t="str">
        <f>"                    &lt;CCCCustomerID&gt;" &amp; AB2&amp;"&lt;/CCCCustomerID&gt;"</f>
        <v xml:space="preserve">                    &lt;CCCCustomerID&gt;200007&lt;/CCCCustomerID&gt;</v>
      </c>
      <c r="E30" t="str">
        <f>"                    &lt;CCCCustomerID&gt;" &amp; AB2&amp;"&lt;/CCCCustomerID&gt;"</f>
        <v xml:space="preserve">                    &lt;CCCCustomerID&gt;200007&lt;/CCCCustomerID&gt;</v>
      </c>
      <c r="F30" s="34" t="s">
        <v>372</v>
      </c>
      <c r="G30" s="34" t="s">
        <v>399</v>
      </c>
      <c r="H30" s="34" t="s">
        <v>426</v>
      </c>
      <c r="I30" s="34"/>
      <c r="J30"/>
      <c r="O30" s="34"/>
      <c r="R30" s="28"/>
      <c r="W30" s="18" t="s">
        <v>298</v>
      </c>
      <c r="X30" s="18" t="s">
        <v>299</v>
      </c>
      <c r="Z30" s="81" t="s">
        <v>433</v>
      </c>
      <c r="AA30" s="82"/>
      <c r="AB30" s="34" t="str">
        <f t="shared" si="8"/>
        <v>81281452</v>
      </c>
      <c r="AM30" t="s">
        <v>300</v>
      </c>
    </row>
    <row r="31" spans="1:54" ht="15.75" thickBot="1" x14ac:dyDescent="0.3">
      <c r="A31" t="str">
        <f>"ADDRESS: "&amp;AV2&amp;" "&amp;AW2&amp;" "&amp;AY2</f>
        <v>ADDRESS: 65 THE RIDGE SK6 7ER</v>
      </c>
      <c r="B31" t="s">
        <v>272</v>
      </c>
      <c r="C31" t="s">
        <v>273</v>
      </c>
      <c r="D31" t="str">
        <f>"                          &lt;ResidenceID&gt;"&amp;AU2&amp;"&lt;/ResidenceID&gt;"</f>
        <v xml:space="preserve">                          &lt;ResidenceID&gt;169068282&lt;/ResidenceID&gt;</v>
      </c>
      <c r="E31" t="str">
        <f>"                          &lt;ResidenceID&gt;"&amp;AU2&amp;"&lt;/ResidenceID&gt;"</f>
        <v xml:space="preserve">                          &lt;ResidenceID&gt;169068282&lt;/ResidenceID&gt;</v>
      </c>
      <c r="F31" s="34" t="s">
        <v>419</v>
      </c>
      <c r="G31" s="34" t="s">
        <v>400</v>
      </c>
      <c r="H31" s="34" t="s">
        <v>427</v>
      </c>
      <c r="I31" s="34"/>
      <c r="J31"/>
      <c r="O31" s="34"/>
      <c r="R31" s="28"/>
      <c r="W31" s="18" t="s">
        <v>302</v>
      </c>
      <c r="X31" s="18" t="s">
        <v>299</v>
      </c>
      <c r="Z31" s="81" t="s">
        <v>434</v>
      </c>
      <c r="AA31" s="82"/>
      <c r="AB31" s="34" t="str">
        <f t="shared" si="8"/>
        <v>81281453</v>
      </c>
      <c r="AM31" t="s">
        <v>300</v>
      </c>
    </row>
    <row r="32" spans="1:54" ht="15.75" thickBot="1" x14ac:dyDescent="0.3">
      <c r="B32" t="s">
        <v>274</v>
      </c>
      <c r="C32" t="str">
        <f>"Status: "&amp;AI2</f>
        <v>Status: N</v>
      </c>
      <c r="D32" t="s">
        <v>278</v>
      </c>
      <c r="E32" t="s">
        <v>278</v>
      </c>
      <c r="F32" s="34" t="s">
        <v>420</v>
      </c>
      <c r="G32" s="34" t="s">
        <v>401</v>
      </c>
      <c r="H32" s="34"/>
      <c r="J32"/>
      <c r="O32" s="34"/>
      <c r="R32" s="28"/>
      <c r="W32" s="18" t="s">
        <v>303</v>
      </c>
      <c r="X32" s="29" t="s">
        <v>299</v>
      </c>
      <c r="Z32" s="81" t="s">
        <v>435</v>
      </c>
      <c r="AA32" s="82"/>
      <c r="AB32" s="34" t="str">
        <f t="shared" si="8"/>
        <v>81281454</v>
      </c>
      <c r="AM32" t="s">
        <v>300</v>
      </c>
    </row>
    <row r="33" spans="1:39" ht="15.75" thickBot="1" x14ac:dyDescent="0.3">
      <c r="A33" s="14" t="s">
        <v>277</v>
      </c>
      <c r="B33" s="14" t="s">
        <v>275</v>
      </c>
      <c r="C33" s="14" t="s">
        <v>276</v>
      </c>
      <c r="D33" s="14" t="str">
        <f>"                      &lt;TitleOther&gt;"&amp;AO2&amp;"&lt;/TitleOther&gt;"</f>
        <v xml:space="preserve">                      &lt;TitleOther&gt;MR&lt;/TitleOther&gt;</v>
      </c>
      <c r="E33" s="14" t="str">
        <f>"                      &lt;TitleOther&gt;"&amp;AO2&amp;"&lt;/TitleOther&gt;"</f>
        <v xml:space="preserve">                      &lt;TitleOther&gt;MR&lt;/TitleOther&gt;</v>
      </c>
      <c r="F33" s="34"/>
      <c r="G33" s="34" t="s">
        <v>402</v>
      </c>
      <c r="J33"/>
      <c r="O33" s="34"/>
      <c r="R33" s="28"/>
      <c r="W33" s="18" t="s">
        <v>0</v>
      </c>
      <c r="X33" s="18" t="s">
        <v>299</v>
      </c>
      <c r="Z33" s="81" t="s">
        <v>436</v>
      </c>
      <c r="AA33" s="82"/>
      <c r="AB33" s="34" t="str">
        <f t="shared" si="8"/>
        <v>81281455</v>
      </c>
      <c r="AM33" t="s">
        <v>300</v>
      </c>
    </row>
    <row r="34" spans="1:39" ht="15.75" thickBot="1" x14ac:dyDescent="0.3">
      <c r="A34" t="str">
        <f>"                    &lt;CCCCustomerID&gt;" &amp; AB2&amp;"&lt;/CCCCustomerID&gt;"</f>
        <v xml:space="preserve">                    &lt;CCCCustomerID&gt;200007&lt;/CCCCustomerID&gt;</v>
      </c>
      <c r="B34" t="s">
        <v>277</v>
      </c>
      <c r="C34" t="str">
        <f>"Acc Type Code: "&amp;AJ2</f>
        <v>Acc Type Code: CC</v>
      </c>
      <c r="D34" t="str">
        <f>"                      &lt;Forename&gt;"&amp;AP2&amp;"&lt;/Forename&gt;"</f>
        <v xml:space="preserve">                      &lt;Forename&gt;ALAN&lt;/Forename&gt;</v>
      </c>
      <c r="E34" t="str">
        <f>"                      &lt;Forename&gt;"&amp;AP2&amp;"&lt;/Forename&gt;"</f>
        <v xml:space="preserve">                      &lt;Forename&gt;ALAN&lt;/Forename&gt;</v>
      </c>
      <c r="F34" s="34" t="s">
        <v>277</v>
      </c>
      <c r="G34" s="34" t="s">
        <v>403</v>
      </c>
      <c r="H34" s="34" t="s">
        <v>277</v>
      </c>
      <c r="I34" s="34"/>
      <c r="J34"/>
      <c r="O34" s="34"/>
      <c r="R34" s="28"/>
      <c r="W34" s="29" t="s">
        <v>392</v>
      </c>
      <c r="X34" s="18" t="s">
        <v>299</v>
      </c>
      <c r="Z34" s="81" t="s">
        <v>437</v>
      </c>
      <c r="AA34" s="82"/>
      <c r="AB34" s="34" t="str">
        <f t="shared" si="8"/>
        <v>81281456</v>
      </c>
      <c r="AM34" t="s">
        <v>300</v>
      </c>
    </row>
    <row r="35" spans="1:39" ht="15.75" thickBot="1" x14ac:dyDescent="0.3">
      <c r="A35" t="str">
        <f>"                          &lt;ResidenceID&gt;"&amp;AU2&amp;"&lt;/ResidenceID&gt;"</f>
        <v xml:space="preserve">                          &lt;ResidenceID&gt;169068282&lt;/ResidenceID&gt;</v>
      </c>
      <c r="B35" t="str">
        <f>"                    &lt;CCCCustomerID&gt;" &amp; AB2&amp;"&lt;/CCCCustomerID&gt;"</f>
        <v xml:space="preserve">                    &lt;CCCCustomerID&gt;200007&lt;/CCCCustomerID&gt;</v>
      </c>
      <c r="C35" t="str">
        <f>"Acc Group ID: "&amp;AK2</f>
        <v>Acc Group ID: 3</v>
      </c>
      <c r="D35" t="s">
        <v>281</v>
      </c>
      <c r="E35" t="s">
        <v>281</v>
      </c>
      <c r="F35" s="34" t="str">
        <f>"                    &lt;CCCCustomerID&gt;" &amp; AB2&amp;"&lt;/CCCCustomerID&gt;"</f>
        <v xml:space="preserve">                    &lt;CCCCustomerID&gt;200007&lt;/CCCCustomerID&gt;</v>
      </c>
      <c r="G35" s="34" t="s">
        <v>404</v>
      </c>
      <c r="H35" s="34" t="str">
        <f>"                    &lt;CCCCustomerID&gt;" &amp; AB2&amp;"&lt;/CCCCustomerID&gt;"</f>
        <v xml:space="preserve">                    &lt;CCCCustomerID&gt;200007&lt;/CCCCustomerID&gt;</v>
      </c>
      <c r="I35" s="34"/>
      <c r="J35"/>
      <c r="O35" s="34"/>
      <c r="R35" s="28"/>
      <c r="Z35" s="81" t="s">
        <v>438</v>
      </c>
      <c r="AA35" s="82"/>
      <c r="AB35" s="34" t="str">
        <f t="shared" si="8"/>
        <v>81281457</v>
      </c>
      <c r="AM35" t="s">
        <v>300</v>
      </c>
    </row>
    <row r="36" spans="1:39" ht="15.75" thickBot="1" x14ac:dyDescent="0.3">
      <c r="A36" t="s">
        <v>278</v>
      </c>
      <c r="B36" t="str">
        <f>"                          &lt;ResidenceID&gt;"&amp;AU2&amp;"&lt;/ResidenceID&gt;"</f>
        <v xml:space="preserve">                          &lt;ResidenceID&gt;169068282&lt;/ResidenceID&gt;</v>
      </c>
      <c r="D36" t="str">
        <f>"                      &lt;Surname&gt;"&amp;AQ2&amp;"&lt;/Surname&gt;"</f>
        <v xml:space="preserve">                      &lt;Surname&gt;LOGIK&lt;/Surname&gt;</v>
      </c>
      <c r="E36" t="str">
        <f>"                      &lt;Surname&gt;"&amp;AQ2&amp;"&lt;/Surname&gt;"</f>
        <v xml:space="preserve">                      &lt;Surname&gt;LOGIK&lt;/Surname&gt;</v>
      </c>
      <c r="F36" s="34" t="str">
        <f>"                          &lt;ResidenceID&gt;"&amp;AU2&amp;"&lt;/ResidenceID&gt;"</f>
        <v xml:space="preserve">                          &lt;ResidenceID&gt;169068282&lt;/ResidenceID&gt;</v>
      </c>
      <c r="G36" s="34" t="s">
        <v>405</v>
      </c>
      <c r="H36" s="34" t="str">
        <f>"                          &lt;ResidenceID&gt;"&amp;AU2&amp;"&lt;/ResidenceID&gt;"</f>
        <v xml:space="preserve">                          &lt;ResidenceID&gt;169068282&lt;/ResidenceID&gt;</v>
      </c>
      <c r="I36" s="34"/>
      <c r="J36"/>
      <c r="O36" s="34"/>
      <c r="R36" s="28"/>
      <c r="Z36" s="81" t="s">
        <v>439</v>
      </c>
      <c r="AA36" s="82"/>
      <c r="AB36" s="34" t="str">
        <f t="shared" si="8"/>
        <v>81281458</v>
      </c>
      <c r="AM36" t="s">
        <v>300</v>
      </c>
    </row>
    <row r="37" spans="1:39" ht="15.75" thickBot="1" x14ac:dyDescent="0.3">
      <c r="A37" t="str">
        <f>"                      &lt;TitleOther&gt;"&amp;AO2&amp;"&lt;/TitleOther&gt;"</f>
        <v xml:space="preserve">                      &lt;TitleOther&gt;MR&lt;/TitleOther&gt;</v>
      </c>
      <c r="B37" t="s">
        <v>278</v>
      </c>
      <c r="C37" t="s">
        <v>277</v>
      </c>
      <c r="D37" t="s">
        <v>279</v>
      </c>
      <c r="E37" t="s">
        <v>279</v>
      </c>
      <c r="F37" s="34" t="s">
        <v>278</v>
      </c>
      <c r="G37" s="34" t="s">
        <v>406</v>
      </c>
      <c r="H37" s="34" t="s">
        <v>278</v>
      </c>
      <c r="I37" s="34"/>
      <c r="J37"/>
      <c r="O37" s="34"/>
      <c r="R37" s="28"/>
      <c r="Z37" s="81" t="s">
        <v>440</v>
      </c>
      <c r="AA37" s="82"/>
      <c r="AB37" s="34" t="str">
        <f t="shared" si="8"/>
        <v>81281459</v>
      </c>
      <c r="AM37" t="s">
        <v>300</v>
      </c>
    </row>
    <row r="38" spans="1:39" ht="15.75" thickBot="1" x14ac:dyDescent="0.3">
      <c r="A38" t="str">
        <f>"                      &lt;Forename&gt;"&amp;AP2&amp;"&lt;/Forename&gt;"</f>
        <v xml:space="preserve">                      &lt;Forename&gt;ALAN&lt;/Forename&gt;</v>
      </c>
      <c r="B38" t="str">
        <f>"                      &lt;TitleOther&gt;"&amp;AO2&amp;"&lt;/TitleOther&gt;"</f>
        <v xml:space="preserve">                      &lt;TitleOther&gt;MR&lt;/TitleOther&gt;</v>
      </c>
      <c r="C38" t="str">
        <f>"                    &lt;CCCCustomerID&gt;" &amp; AB2&amp;"&lt;/CCCCustomerID&gt;"</f>
        <v xml:space="preserve">                    &lt;CCCCustomerID&gt;200007&lt;/CCCCustomerID&gt;</v>
      </c>
      <c r="D38" t="str">
        <f>"                    &lt;DoB&gt;"&amp;AS2&amp;"&lt;/DoB&gt;"</f>
        <v xml:space="preserve">                    &lt;DoB&gt;16/04/1972&lt;/DoB&gt;</v>
      </c>
      <c r="E38" t="str">
        <f>"                    &lt;DoB&gt;"&amp;AS2&amp;"&lt;/DoB&gt;"</f>
        <v xml:space="preserve">                    &lt;DoB&gt;16/04/1972&lt;/DoB&gt;</v>
      </c>
      <c r="F38" s="34" t="str">
        <f>"                      &lt;TitleOther&gt;"&amp;AO2&amp;"&lt;/TitleOther&gt;"</f>
        <v xml:space="preserve">                      &lt;TitleOther&gt;MR&lt;/TitleOther&gt;</v>
      </c>
      <c r="H38" s="34" t="str">
        <f>"                      &lt;TitleOther&gt;"&amp;AO2&amp;"&lt;/TitleOther&gt;"</f>
        <v xml:space="preserve">                      &lt;TitleOther&gt;MR&lt;/TitleOther&gt;</v>
      </c>
      <c r="I38" s="34"/>
      <c r="J38"/>
      <c r="O38" s="34"/>
      <c r="R38" s="28"/>
      <c r="Z38" s="81" t="s">
        <v>441</v>
      </c>
      <c r="AA38" s="82"/>
      <c r="AB38" s="34" t="str">
        <f t="shared" si="8"/>
        <v>81281460</v>
      </c>
      <c r="AM38" t="s">
        <v>300</v>
      </c>
    </row>
    <row r="39" spans="1:39" ht="15.75" thickBot="1" x14ac:dyDescent="0.3">
      <c r="A39" t="str">
        <f>"                      &lt;Surname&gt;"&amp;AQ2&amp;"&lt;/Surname&gt;"</f>
        <v xml:space="preserve">                      &lt;Surname&gt;LOGIK&lt;/Surname&gt;</v>
      </c>
      <c r="B39" t="str">
        <f>"                      &lt;Forename&gt;"&amp;AP2&amp;"&lt;/Forename&gt;"</f>
        <v xml:space="preserve">                      &lt;Forename&gt;ALAN&lt;/Forename&gt;</v>
      </c>
      <c r="C39" t="str">
        <f>"                          &lt;ResidenceID&gt;"&amp;AU2&amp;"&lt;/ResidenceID&gt;"</f>
        <v xml:space="preserve">                          &lt;ResidenceID&gt;169068282&lt;/ResidenceID&gt;</v>
      </c>
      <c r="D39" t="s">
        <v>280</v>
      </c>
      <c r="E39" t="s">
        <v>280</v>
      </c>
      <c r="F39" s="34" t="str">
        <f>"                      &lt;Forename&gt;"&amp;AP2&amp;"&lt;/Forename&gt;"</f>
        <v xml:space="preserve">                      &lt;Forename&gt;ALAN&lt;/Forename&gt;</v>
      </c>
      <c r="G39" s="34" t="s">
        <v>277</v>
      </c>
      <c r="H39" s="34" t="str">
        <f>"                      &lt;Forename&gt;"&amp;AP2&amp;"&lt;/Forename&gt;"</f>
        <v xml:space="preserve">                      &lt;Forename&gt;ALAN&lt;/Forename&gt;</v>
      </c>
      <c r="I39" s="34"/>
      <c r="J39"/>
      <c r="O39" s="34"/>
      <c r="R39" s="28"/>
      <c r="Z39" s="81" t="s">
        <v>442</v>
      </c>
      <c r="AA39" s="82"/>
      <c r="AB39" s="34" t="str">
        <f t="shared" si="8"/>
        <v>81281461</v>
      </c>
      <c r="AM39" t="s">
        <v>300</v>
      </c>
    </row>
    <row r="40" spans="1:39" ht="15.75" thickBot="1" x14ac:dyDescent="0.3">
      <c r="A40" t="s">
        <v>279</v>
      </c>
      <c r="B40" t="str">
        <f>"                      &lt;Surname&gt;"&amp;AQ2&amp;"&lt;/Surname&gt;"</f>
        <v xml:space="preserve">                      &lt;Surname&gt;LOGIK&lt;/Surname&gt;</v>
      </c>
      <c r="C40" t="s">
        <v>278</v>
      </c>
      <c r="D40" t="str">
        <f>"                      &lt;HouseNumber&gt;"&amp;AV2&amp;"&lt;/HouseNumber&gt;"</f>
        <v xml:space="preserve">                      &lt;HouseNumber&gt;65&lt;/HouseNumber&gt;</v>
      </c>
      <c r="E40" t="str">
        <f>"                      &lt;HouseNumber&gt;"&amp;AV2&amp;"&lt;/HouseNumber&gt;"</f>
        <v xml:space="preserve">                      &lt;HouseNumber&gt;65&lt;/HouseNumber&gt;</v>
      </c>
      <c r="F40" s="34" t="str">
        <f>"                      &lt;Surname&gt;"&amp;AQ2&amp;"&lt;/Surname&gt;"</f>
        <v xml:space="preserve">                      &lt;Surname&gt;LOGIK&lt;/Surname&gt;</v>
      </c>
      <c r="G40" s="34" t="str">
        <f>"                    &lt;CCCCustomerID&gt;" &amp; AB2&amp;"&lt;/CCCCustomerID&gt;"</f>
        <v xml:space="preserve">                    &lt;CCCCustomerID&gt;200007&lt;/CCCCustomerID&gt;</v>
      </c>
      <c r="H40" s="34" t="str">
        <f>"                      &lt;Surname&gt;"&amp;AQ2&amp;"&lt;/Surname&gt;"</f>
        <v xml:space="preserve">                      &lt;Surname&gt;LOGIK&lt;/Surname&gt;</v>
      </c>
      <c r="I40" s="34"/>
      <c r="J40"/>
      <c r="O40" s="34"/>
      <c r="R40" s="28"/>
      <c r="Z40" s="81" t="s">
        <v>443</v>
      </c>
      <c r="AA40" s="82"/>
      <c r="AB40" s="34" t="str">
        <f t="shared" si="8"/>
        <v>81281462</v>
      </c>
      <c r="AM40" t="s">
        <v>300</v>
      </c>
    </row>
    <row r="41" spans="1:39" ht="15.75" thickBot="1" x14ac:dyDescent="0.3">
      <c r="A41" t="str">
        <f>"                    &lt;DoB&gt;"&amp;AS2&amp;"&lt;/DoB&gt;"</f>
        <v xml:space="preserve">                    &lt;DoB&gt;16/04/1972&lt;/DoB&gt;</v>
      </c>
      <c r="B41" t="s">
        <v>279</v>
      </c>
      <c r="C41" t="str">
        <f>"                      &lt;TitleOther&gt;"&amp;AO2&amp;"&lt;/TitleOther&gt;"</f>
        <v xml:space="preserve">                      &lt;TitleOther&gt;MR&lt;/TitleOther&gt;</v>
      </c>
      <c r="D41" t="str">
        <f>"                      &lt;Street1&gt;"&amp;AW2&amp;"&lt;/Street1&gt;"</f>
        <v xml:space="preserve">                      &lt;Street1&gt;THE RIDGE&lt;/Street1&gt;</v>
      </c>
      <c r="E41" t="str">
        <f>"                      &lt;Street1&gt;"&amp;AW2&amp;"&lt;/Street1&gt;"</f>
        <v xml:space="preserve">                      &lt;Street1&gt;THE RIDGE&lt;/Street1&gt;</v>
      </c>
      <c r="F41" s="34" t="s">
        <v>279</v>
      </c>
      <c r="G41" s="34" t="str">
        <f>"                          &lt;ResidenceID&gt;"&amp;AU2&amp;"&lt;/ResidenceID&gt;"</f>
        <v xml:space="preserve">                          &lt;ResidenceID&gt;169068282&lt;/ResidenceID&gt;</v>
      </c>
      <c r="H41" s="34" t="s">
        <v>279</v>
      </c>
      <c r="I41" s="34"/>
      <c r="J41"/>
      <c r="O41" s="34"/>
      <c r="R41" s="28"/>
      <c r="Z41" s="81" t="s">
        <v>444</v>
      </c>
      <c r="AA41" s="82"/>
      <c r="AB41" s="34" t="str">
        <f t="shared" si="8"/>
        <v>81281463</v>
      </c>
      <c r="AM41" t="s">
        <v>300</v>
      </c>
    </row>
    <row r="42" spans="1:39" ht="15.75" thickBot="1" x14ac:dyDescent="0.3">
      <c r="A42" t="s">
        <v>280</v>
      </c>
      <c r="B42" t="str">
        <f>"                    &lt;DoB&gt;"&amp;AS2&amp;"&lt;/DoB&gt;"</f>
        <v xml:space="preserve">                    &lt;DoB&gt;16/04/1972&lt;/DoB&gt;</v>
      </c>
      <c r="C42" t="str">
        <f>"                      &lt;Forename&gt;"&amp;AP2&amp;"&lt;/Forename&gt;"</f>
        <v xml:space="preserve">                      &lt;Forename&gt;ALAN&lt;/Forename&gt;</v>
      </c>
      <c r="D42" t="str">
        <f>"                      &lt;Town&gt;"&amp;AX2&amp;"&lt;/Town&gt;"</f>
        <v xml:space="preserve">                      &lt;Town&gt;STOCKPORT&lt;/Town&gt;</v>
      </c>
      <c r="E42" t="str">
        <f>"                      &lt;Town&gt;"&amp;AX2&amp;"&lt;/Town&gt;"</f>
        <v xml:space="preserve">                      &lt;Town&gt;STOCKPORT&lt;/Town&gt;</v>
      </c>
      <c r="F42" s="34" t="str">
        <f>"                    &lt;DoB&gt;"&amp;AS2&amp;"&lt;/DoB&gt;"</f>
        <v xml:space="preserve">                    &lt;DoB&gt;16/04/1972&lt;/DoB&gt;</v>
      </c>
      <c r="G42" s="34" t="s">
        <v>278</v>
      </c>
      <c r="H42" s="34" t="str">
        <f>"                    &lt;DoB&gt;"&amp;AS2&amp;"&lt;/DoB&gt;"</f>
        <v xml:space="preserve">                    &lt;DoB&gt;16/04/1972&lt;/DoB&gt;</v>
      </c>
      <c r="I42" s="34"/>
      <c r="J42"/>
      <c r="O42" s="34"/>
      <c r="R42" s="28"/>
      <c r="Z42" s="81" t="s">
        <v>445</v>
      </c>
      <c r="AA42" s="82"/>
      <c r="AB42" s="34" t="str">
        <f t="shared" si="8"/>
        <v>81281464</v>
      </c>
      <c r="AM42" t="s">
        <v>300</v>
      </c>
    </row>
    <row r="43" spans="1:39" ht="15.75" thickBot="1" x14ac:dyDescent="0.3">
      <c r="A43" t="s">
        <v>282</v>
      </c>
      <c r="B43" t="s">
        <v>280</v>
      </c>
      <c r="C43" t="s">
        <v>281</v>
      </c>
      <c r="D43" t="str">
        <f>"                      &lt;PostCode&gt;"&amp;AY2&amp;"&lt;/PostCode&gt;"</f>
        <v xml:space="preserve">                      &lt;PostCode&gt;SK6 7ER&lt;/PostCode&gt;</v>
      </c>
      <c r="E43" t="str">
        <f>"                      &lt;PostCode&gt;"&amp;AY2&amp;"&lt;/PostCode&gt;"</f>
        <v xml:space="preserve">                      &lt;PostCode&gt;SK6 7ER&lt;/PostCode&gt;</v>
      </c>
      <c r="F43" s="34" t="s">
        <v>280</v>
      </c>
      <c r="G43" s="34" t="str">
        <f>"                      &lt;TitleOther&gt;"&amp;AO2&amp;"&lt;/TitleOther&gt;"</f>
        <v xml:space="preserve">                      &lt;TitleOther&gt;MR&lt;/TitleOther&gt;</v>
      </c>
      <c r="H43" s="34" t="s">
        <v>280</v>
      </c>
      <c r="I43" s="34"/>
      <c r="J43"/>
      <c r="O43" s="34"/>
      <c r="R43" s="28"/>
      <c r="Z43" s="81" t="s">
        <v>446</v>
      </c>
      <c r="AA43" s="82"/>
      <c r="AB43" s="34" t="str">
        <f t="shared" si="8"/>
        <v>81281465</v>
      </c>
      <c r="AM43" t="s">
        <v>300</v>
      </c>
    </row>
    <row r="44" spans="1:39" ht="15.75" thickBot="1" x14ac:dyDescent="0.3">
      <c r="A44" t="s">
        <v>283</v>
      </c>
      <c r="B44" t="s">
        <v>282</v>
      </c>
      <c r="C44" t="str">
        <f>"                      &lt;Surname&gt;"&amp;AQ2&amp;"&lt;/Surname&gt;"</f>
        <v xml:space="preserve">                      &lt;Surname&gt;LOGIK&lt;/Surname&gt;</v>
      </c>
      <c r="D44" t="s">
        <v>285</v>
      </c>
      <c r="E44" t="s">
        <v>285</v>
      </c>
      <c r="F44" s="34" t="s">
        <v>282</v>
      </c>
      <c r="G44" s="34" t="str">
        <f>"                      &lt;Forename&gt;"&amp;AP2&amp;"&lt;/Forename&gt;"</f>
        <v xml:space="preserve">                      &lt;Forename&gt;ALAN&lt;/Forename&gt;</v>
      </c>
      <c r="H44" s="34" t="s">
        <v>282</v>
      </c>
      <c r="I44" s="34"/>
      <c r="J44"/>
      <c r="O44" s="34"/>
      <c r="R44" s="28"/>
      <c r="Z44" s="81" t="s">
        <v>447</v>
      </c>
      <c r="AA44" s="82"/>
      <c r="AB44" s="34" t="str">
        <f t="shared" si="8"/>
        <v>81281466</v>
      </c>
      <c r="AM44" t="s">
        <v>300</v>
      </c>
    </row>
    <row r="45" spans="1:39" ht="15.75" thickBot="1" x14ac:dyDescent="0.3">
      <c r="A45" t="str">
        <f>"                      &lt;HouseNumber&gt;"&amp;AV2&amp;"&lt;/HouseNumber&gt;"</f>
        <v xml:space="preserve">                      &lt;HouseNumber&gt;65&lt;/HouseNumber&gt;</v>
      </c>
      <c r="B45" t="s">
        <v>283</v>
      </c>
      <c r="C45" t="s">
        <v>279</v>
      </c>
      <c r="D45" t="str">
        <f>"                    &lt;CCCAliasID&gt;"&amp;U2&amp;"&lt;/CCCAliasID&gt;"</f>
        <v xml:space="preserve">                    &lt;CCCAliasID&gt;3464051&lt;/CCCAliasID&gt;</v>
      </c>
      <c r="E45" t="str">
        <f>"                    &lt;CCCAssocID&gt;"&amp;S2&amp;"&lt;/CCCAssocID&gt;"</f>
        <v xml:space="preserve">                    &lt;CCCAssocID&gt;22934037&lt;/CCCAssocID&gt;</v>
      </c>
      <c r="F45" s="34" t="s">
        <v>283</v>
      </c>
      <c r="G45" s="34" t="str">
        <f>"                      &lt;Surname&gt;"&amp;AQ2&amp;"&lt;/Surname&gt;"</f>
        <v xml:space="preserve">                      &lt;Surname&gt;LOGIK&lt;/Surname&gt;</v>
      </c>
      <c r="H45" s="34" t="s">
        <v>283</v>
      </c>
      <c r="I45" s="34"/>
      <c r="J45"/>
      <c r="O45" s="34"/>
      <c r="R45" s="28"/>
      <c r="Z45" s="81" t="s">
        <v>448</v>
      </c>
      <c r="AA45" s="82"/>
      <c r="AB45" s="34" t="str">
        <f t="shared" si="8"/>
        <v>81281467</v>
      </c>
      <c r="AM45" t="s">
        <v>300</v>
      </c>
    </row>
    <row r="46" spans="1:39" ht="15.75" thickBot="1" x14ac:dyDescent="0.3">
      <c r="A46" t="str">
        <f>"                      &lt;Street1&gt;"&amp;AW2&amp;"&lt;/Street1&gt;"</f>
        <v xml:space="preserve">                      &lt;Street1&gt;THE RIDGE&lt;/Street1&gt;</v>
      </c>
      <c r="B46" t="str">
        <f>"                      &lt;HouseNumber&gt;"&amp;AV2&amp;"&lt;/HouseNumber&gt;"</f>
        <v xml:space="preserve">                      &lt;HouseNumber&gt;65&lt;/HouseNumber&gt;</v>
      </c>
      <c r="C46" t="str">
        <f>"                    &lt;DoB&gt;"&amp;AS2&amp;"&lt;/DoB&gt;"</f>
        <v xml:space="preserve">                    &lt;DoB&gt;16/04/1972&lt;/DoB&gt;</v>
      </c>
      <c r="D46" t="s">
        <v>286</v>
      </c>
      <c r="E46" t="s">
        <v>286</v>
      </c>
      <c r="F46" s="34" t="str">
        <f>"                      &lt;HouseNumber&gt;"&amp;AV2&amp;"&lt;/HouseNumber&gt;"</f>
        <v xml:space="preserve">                      &lt;HouseNumber&gt;65&lt;/HouseNumber&gt;</v>
      </c>
      <c r="G46" s="34" t="s">
        <v>279</v>
      </c>
      <c r="H46" s="34" t="str">
        <f>"                      &lt;HouseNumber&gt;"&amp;AV2&amp;"&lt;/HouseNumber&gt;"</f>
        <v xml:space="preserve">                      &lt;HouseNumber&gt;65&lt;/HouseNumber&gt;</v>
      </c>
      <c r="I46" s="34"/>
      <c r="J46"/>
      <c r="O46" s="34"/>
      <c r="R46" s="28"/>
      <c r="Z46" s="81" t="s">
        <v>449</v>
      </c>
      <c r="AA46" s="82"/>
      <c r="AB46" s="34" t="str">
        <f t="shared" si="8"/>
        <v>81281468</v>
      </c>
      <c r="AM46" t="s">
        <v>300</v>
      </c>
    </row>
    <row r="47" spans="1:39" ht="15.75" thickBot="1" x14ac:dyDescent="0.3">
      <c r="A47" t="s">
        <v>284</v>
      </c>
      <c r="B47" t="str">
        <f>"                      &lt;Street1&gt;"&amp;AW2&amp;"&lt;/Street1&gt;"</f>
        <v xml:space="preserve">                      &lt;Street1&gt;THE RIDGE&lt;/Street1&gt;</v>
      </c>
      <c r="C47" t="s">
        <v>280</v>
      </c>
      <c r="D47" t="s">
        <v>288</v>
      </c>
      <c r="E47" t="s">
        <v>288</v>
      </c>
      <c r="F47" s="34" t="str">
        <f>"                      &lt;Street1&gt;"&amp;AW2&amp;"&lt;/Street1&gt;"</f>
        <v xml:space="preserve">                      &lt;Street1&gt;THE RIDGE&lt;/Street1&gt;</v>
      </c>
      <c r="G47" s="34" t="str">
        <f>"                    &lt;DoB&gt;"&amp;AS2&amp;"&lt;/DoB&gt;"</f>
        <v xml:space="preserve">                    &lt;DoB&gt;16/04/1972&lt;/DoB&gt;</v>
      </c>
      <c r="H47" s="34" t="str">
        <f>"                      &lt;Street1&gt;"&amp;AW2&amp;"&lt;/Street1&gt;"</f>
        <v xml:space="preserve">                      &lt;Street1&gt;THE RIDGE&lt;/Street1&gt;</v>
      </c>
      <c r="I47" s="34"/>
      <c r="J47"/>
      <c r="O47" s="34"/>
      <c r="R47" s="28"/>
      <c r="Z47" s="81" t="s">
        <v>450</v>
      </c>
      <c r="AA47" s="82"/>
      <c r="AB47" s="34"/>
      <c r="AM47" t="s">
        <v>300</v>
      </c>
    </row>
    <row r="48" spans="1:39" x14ac:dyDescent="0.25">
      <c r="A48" t="str">
        <f>"                      &lt;Town&gt;"&amp;AX2&amp;"&lt;/Town&gt;"</f>
        <v xml:space="preserve">                      &lt;Town&gt;STOCKPORT&lt;/Town&gt;</v>
      </c>
      <c r="B48" t="s">
        <v>284</v>
      </c>
      <c r="C48" t="str">
        <f>"                      &lt;HouseNumber&gt;"&amp;AV2&amp;"&lt;/HouseNumber&gt;"</f>
        <v xml:space="preserve">                      &lt;HouseNumber&gt;65&lt;/HouseNumber&gt;</v>
      </c>
      <c r="D48" t="s">
        <v>289</v>
      </c>
      <c r="E48" t="s">
        <v>289</v>
      </c>
      <c r="F48" s="34" t="s">
        <v>284</v>
      </c>
      <c r="G48" s="34" t="s">
        <v>280</v>
      </c>
      <c r="H48" s="34" t="s">
        <v>284</v>
      </c>
      <c r="I48" s="34"/>
      <c r="J48"/>
      <c r="O48" s="34"/>
      <c r="R48" s="28"/>
      <c r="AM48" t="s">
        <v>300</v>
      </c>
    </row>
    <row r="49" spans="1:39" x14ac:dyDescent="0.25">
      <c r="A49" t="str">
        <f>"                      &lt;PostCode&gt;"&amp;AY2&amp;"&lt;/PostCode&gt;"</f>
        <v xml:space="preserve">                      &lt;PostCode&gt;SK6 7ER&lt;/PostCode&gt;</v>
      </c>
      <c r="B49" t="str">
        <f>"                      &lt;Town&gt;"&amp;AX2&amp;"&lt;/Town&gt;"</f>
        <v xml:space="preserve">                      &lt;Town&gt;STOCKPORT&lt;/Town&gt;</v>
      </c>
      <c r="C49" t="str">
        <f>"                      &lt;Street1&gt;"&amp;AW2&amp;"&lt;/Street1&gt;"</f>
        <v xml:space="preserve">                      &lt;Street1&gt;THE RIDGE&lt;/Street1&gt;</v>
      </c>
      <c r="D49" t="s">
        <v>290</v>
      </c>
      <c r="E49" t="s">
        <v>290</v>
      </c>
      <c r="F49" s="34" t="str">
        <f>"                      &lt;Town&gt;"&amp;AX2&amp;"&lt;/Town&gt;"</f>
        <v xml:space="preserve">                      &lt;Town&gt;STOCKPORT&lt;/Town&gt;</v>
      </c>
      <c r="G49" s="34" t="s">
        <v>282</v>
      </c>
      <c r="H49" s="34" t="str">
        <f>"                      &lt;Town&gt;"&amp;AX2&amp;"&lt;/Town&gt;"</f>
        <v xml:space="preserve">                      &lt;Town&gt;STOCKPORT&lt;/Town&gt;</v>
      </c>
      <c r="I49" s="34"/>
      <c r="J49"/>
      <c r="O49" s="34"/>
      <c r="R49" s="28"/>
      <c r="AM49" t="s">
        <v>300</v>
      </c>
    </row>
    <row r="50" spans="1:39" x14ac:dyDescent="0.25">
      <c r="A50" t="s">
        <v>285</v>
      </c>
      <c r="B50" t="str">
        <f>"                      &lt;PostCode&gt;"&amp;AY2&amp;"&lt;/PostCode&gt;"</f>
        <v xml:space="preserve">                      &lt;PostCode&gt;SK6 7ER&lt;/PostCode&gt;</v>
      </c>
      <c r="C50" t="str">
        <f>"                      &lt;Town&gt;"&amp;AX2&amp;"&lt;/Town&gt;"</f>
        <v xml:space="preserve">                      &lt;Town&gt;STOCKPORT&lt;/Town&gt;</v>
      </c>
      <c r="D50" t="s">
        <v>291</v>
      </c>
      <c r="E50" t="s">
        <v>291</v>
      </c>
      <c r="F50" s="34" t="str">
        <f>"                      &lt;PostCode&gt;"&amp;AY2&amp;"&lt;/PostCode&gt;"</f>
        <v xml:space="preserve">                      &lt;PostCode&gt;SK6 7ER&lt;/PostCode&gt;</v>
      </c>
      <c r="G50" s="34" t="s">
        <v>283</v>
      </c>
      <c r="H50" s="34" t="str">
        <f>"                      &lt;PostCode&gt;"&amp;AY2&amp;"&lt;/PostCode&gt;"</f>
        <v xml:space="preserve">                      &lt;PostCode&gt;SK6 7ER&lt;/PostCode&gt;</v>
      </c>
      <c r="I50" s="34"/>
      <c r="J50"/>
      <c r="O50" s="34"/>
      <c r="R50" s="28"/>
      <c r="AM50" t="s">
        <v>300</v>
      </c>
    </row>
    <row r="51" spans="1:39" x14ac:dyDescent="0.25">
      <c r="A51" t="str">
        <f>"                    &lt;CCCInsolvencyOrderID&gt;"&amp;X2&amp;"&lt;/CCCInsolvencyOrderID&gt;"</f>
        <v xml:space="preserve">                    &lt;CCCInsolvencyOrderID&gt;1712854&lt;/CCCInsolvencyOrderID&gt;</v>
      </c>
      <c r="B51" t="s">
        <v>285</v>
      </c>
      <c r="C51" t="str">
        <f>"                      &lt;PostCode&gt;"&amp;AY2&amp;"&lt;/PostCode&gt;"</f>
        <v xml:space="preserve">                      &lt;PostCode&gt;SK6 7ER&lt;/PostCode&gt;</v>
      </c>
      <c r="D51" t="s">
        <v>292</v>
      </c>
      <c r="E51" t="s">
        <v>292</v>
      </c>
      <c r="F51" s="34" t="s">
        <v>285</v>
      </c>
      <c r="G51" s="34" t="str">
        <f>"                      &lt;HouseNumber&gt;"&amp;AV2&amp;"&lt;/HouseNumber&gt;"</f>
        <v xml:space="preserve">                      &lt;HouseNumber&gt;65&lt;/HouseNumber&gt;</v>
      </c>
      <c r="H51" s="34" t="s">
        <v>285</v>
      </c>
      <c r="I51" s="34"/>
      <c r="J51"/>
      <c r="O51" s="34"/>
      <c r="R51" s="28"/>
      <c r="AM51" t="s">
        <v>300</v>
      </c>
    </row>
    <row r="52" spans="1:39" x14ac:dyDescent="0.25">
      <c r="A52" t="s">
        <v>286</v>
      </c>
      <c r="B52" t="str">
        <f>"                    &lt;CCCCCJCasePerID&gt;"&amp;AZ2&amp;"&lt;/CCCCCJCasePerID&gt;"</f>
        <v xml:space="preserve">                    &lt;CCCCCJCasePerID&gt;80004466 &lt;/CCCCCJCasePerID&gt;</v>
      </c>
      <c r="C52" t="s">
        <v>285</v>
      </c>
      <c r="D52" t="s">
        <v>293</v>
      </c>
      <c r="E52" t="s">
        <v>293</v>
      </c>
      <c r="F52" s="34" t="str">
        <f>"                    &lt;CCCInsolvencyOrderID&gt;"&amp;Q2&amp;"&lt;/CCCInsolvencyOrderID&gt;"</f>
        <v xml:space="preserve">                    &lt;CCCInsolvencyOrderID&gt;1712836&lt;/CCCInsolvencyOrderID&gt;</v>
      </c>
      <c r="G52" s="34" t="str">
        <f>"                      &lt;Street1&gt;"&amp;AW2&amp;"&lt;/Street1&gt;"</f>
        <v xml:space="preserve">                      &lt;Street1&gt;THE RIDGE&lt;/Street1&gt;</v>
      </c>
      <c r="H52" s="34" t="str">
        <f>"                    &lt;CCCAddressLinkID&gt;"&amp;K2&amp;"&lt;/CCCAddressLinkID&gt;"</f>
        <v xml:space="preserve">                    &lt;CCCAddressLinkID&gt;81281466&lt;/CCCAddressLinkID&gt;</v>
      </c>
      <c r="I52" s="34"/>
      <c r="J52"/>
      <c r="O52" s="34"/>
      <c r="R52" s="28"/>
      <c r="AM52" t="s">
        <v>300</v>
      </c>
    </row>
    <row r="53" spans="1:39" x14ac:dyDescent="0.25">
      <c r="A53" t="s">
        <v>288</v>
      </c>
      <c r="B53" t="s">
        <v>286</v>
      </c>
      <c r="C53" t="s">
        <v>287</v>
      </c>
      <c r="D53" t="s">
        <v>294</v>
      </c>
      <c r="E53" t="s">
        <v>294</v>
      </c>
      <c r="F53" s="34" t="s">
        <v>286</v>
      </c>
      <c r="G53" s="34" t="s">
        <v>284</v>
      </c>
      <c r="H53" s="34" t="s">
        <v>286</v>
      </c>
      <c r="I53" s="34"/>
      <c r="J53"/>
      <c r="O53" s="34"/>
      <c r="R53" s="28"/>
      <c r="AM53" t="s">
        <v>300</v>
      </c>
    </row>
    <row r="54" spans="1:39" x14ac:dyDescent="0.25">
      <c r="A54" t="s">
        <v>289</v>
      </c>
      <c r="B54" t="s">
        <v>288</v>
      </c>
      <c r="C54" t="str">
        <f>"                    &lt;CCCAccountID&gt;"&amp;BA2&amp;"&lt;/CCCAccountID&gt;"</f>
        <v xml:space="preserve">                    &lt;CCCAccountID&gt;100000703&lt;/CCCAccountID&gt;</v>
      </c>
      <c r="D54" t="s">
        <v>295</v>
      </c>
      <c r="E54" t="s">
        <v>295</v>
      </c>
      <c r="F54" s="34" t="s">
        <v>288</v>
      </c>
      <c r="G54" s="34" t="str">
        <f>"                      &lt;Town&gt;"&amp;AX2&amp;"&lt;/Town&gt;"</f>
        <v xml:space="preserve">                      &lt;Town&gt;STOCKPORT&lt;/Town&gt;</v>
      </c>
      <c r="H54" s="34" t="s">
        <v>288</v>
      </c>
      <c r="I54" s="34"/>
      <c r="J54"/>
      <c r="O54" s="34"/>
      <c r="R54" s="28"/>
      <c r="AM54" t="s">
        <v>300</v>
      </c>
    </row>
    <row r="55" spans="1:39" x14ac:dyDescent="0.25">
      <c r="A55" t="s">
        <v>290</v>
      </c>
      <c r="B55" t="s">
        <v>289</v>
      </c>
      <c r="C55" t="str">
        <f>"                    &lt;CCCShAccHolderID&gt;"&amp;BB2&amp;"&lt;/CCCShAccHolderID&gt;"</f>
        <v xml:space="preserve">                    &lt;CCCShAccHolderID&gt;100000504&lt;/CCCShAccHolderID&gt;</v>
      </c>
      <c r="D55" t="s">
        <v>296</v>
      </c>
      <c r="E55" t="s">
        <v>296</v>
      </c>
      <c r="F55" s="34" t="s">
        <v>289</v>
      </c>
      <c r="G55" s="34" t="str">
        <f>"                      &lt;PostCode&gt;"&amp;AY2&amp;"&lt;/PostCode&gt;"</f>
        <v xml:space="preserve">                      &lt;PostCode&gt;SK6 7ER&lt;/PostCode&gt;</v>
      </c>
      <c r="H55" s="34" t="s">
        <v>289</v>
      </c>
      <c r="I55" s="34"/>
      <c r="J55"/>
      <c r="O55" s="34"/>
      <c r="R55" s="28"/>
      <c r="AM55" t="s">
        <v>300</v>
      </c>
    </row>
    <row r="56" spans="1:39" x14ac:dyDescent="0.25">
      <c r="A56" t="s">
        <v>291</v>
      </c>
      <c r="B56" t="s">
        <v>290</v>
      </c>
      <c r="C56" t="s">
        <v>286</v>
      </c>
      <c r="F56" s="34" t="s">
        <v>290</v>
      </c>
      <c r="G56" s="34" t="s">
        <v>285</v>
      </c>
      <c r="H56" s="34" t="s">
        <v>290</v>
      </c>
      <c r="I56" s="34"/>
      <c r="J56"/>
      <c r="O56" s="34"/>
      <c r="R56" s="28"/>
      <c r="AM56" t="s">
        <v>300</v>
      </c>
    </row>
    <row r="57" spans="1:39" x14ac:dyDescent="0.25">
      <c r="A57" t="s">
        <v>292</v>
      </c>
      <c r="B57" t="s">
        <v>291</v>
      </c>
      <c r="C57" t="s">
        <v>288</v>
      </c>
      <c r="F57" s="34" t="s">
        <v>291</v>
      </c>
      <c r="G57" s="34" t="s">
        <v>423</v>
      </c>
      <c r="H57" s="34" t="s">
        <v>291</v>
      </c>
      <c r="I57" s="34"/>
      <c r="J57"/>
      <c r="O57" s="34"/>
      <c r="R57" s="28"/>
      <c r="AM57" t="s">
        <v>300</v>
      </c>
    </row>
    <row r="58" spans="1:39" x14ac:dyDescent="0.25">
      <c r="A58" t="s">
        <v>293</v>
      </c>
      <c r="B58" t="s">
        <v>292</v>
      </c>
      <c r="C58" t="s">
        <v>289</v>
      </c>
      <c r="F58" s="34" t="s">
        <v>292</v>
      </c>
      <c r="G58" s="34" t="s">
        <v>414</v>
      </c>
      <c r="H58" s="34" t="s">
        <v>292</v>
      </c>
      <c r="I58" s="34"/>
      <c r="J58"/>
      <c r="O58" s="34"/>
      <c r="R58" s="28"/>
      <c r="AM58" t="s">
        <v>300</v>
      </c>
    </row>
    <row r="59" spans="1:39" x14ac:dyDescent="0.25">
      <c r="A59" t="s">
        <v>294</v>
      </c>
      <c r="B59" t="s">
        <v>293</v>
      </c>
      <c r="C59" t="s">
        <v>290</v>
      </c>
      <c r="F59" s="34" t="s">
        <v>293</v>
      </c>
      <c r="G59" s="34" t="s">
        <v>286</v>
      </c>
      <c r="H59" s="34" t="s">
        <v>293</v>
      </c>
      <c r="I59" s="34"/>
      <c r="J59"/>
      <c r="O59" s="34"/>
      <c r="R59" s="28"/>
      <c r="AM59" t="s">
        <v>300</v>
      </c>
    </row>
    <row r="60" spans="1:39" x14ac:dyDescent="0.25">
      <c r="A60" t="s">
        <v>295</v>
      </c>
      <c r="B60" t="s">
        <v>294</v>
      </c>
      <c r="C60" t="s">
        <v>291</v>
      </c>
      <c r="F60" s="34" t="s">
        <v>294</v>
      </c>
      <c r="G60" s="34" t="s">
        <v>288</v>
      </c>
      <c r="H60" s="34" t="s">
        <v>294</v>
      </c>
      <c r="I60" s="34"/>
      <c r="J60"/>
      <c r="O60" s="34"/>
      <c r="R60" s="28"/>
      <c r="AM60" t="s">
        <v>300</v>
      </c>
    </row>
    <row r="61" spans="1:39" x14ac:dyDescent="0.25">
      <c r="A61" t="s">
        <v>296</v>
      </c>
      <c r="B61" t="s">
        <v>295</v>
      </c>
      <c r="C61" t="s">
        <v>292</v>
      </c>
      <c r="F61" s="34" t="s">
        <v>295</v>
      </c>
      <c r="G61" s="34" t="s">
        <v>289</v>
      </c>
      <c r="H61" s="34" t="s">
        <v>295</v>
      </c>
      <c r="I61" s="34"/>
      <c r="J61"/>
      <c r="O61" s="34"/>
      <c r="R61" s="28"/>
      <c r="AM61" t="s">
        <v>300</v>
      </c>
    </row>
    <row r="62" spans="1:39" x14ac:dyDescent="0.25">
      <c r="B62" t="s">
        <v>296</v>
      </c>
      <c r="C62" t="s">
        <v>293</v>
      </c>
      <c r="F62" s="34" t="s">
        <v>296</v>
      </c>
      <c r="G62" s="34" t="s">
        <v>290</v>
      </c>
      <c r="H62" s="34" t="s">
        <v>296</v>
      </c>
      <c r="I62" s="34"/>
      <c r="J62"/>
      <c r="O62" s="34"/>
      <c r="R62" s="28"/>
      <c r="AM62" t="s">
        <v>300</v>
      </c>
    </row>
    <row r="63" spans="1:39" x14ac:dyDescent="0.25">
      <c r="C63" t="s">
        <v>294</v>
      </c>
      <c r="F63" s="34"/>
      <c r="G63" s="34" t="s">
        <v>291</v>
      </c>
      <c r="H63" s="34"/>
      <c r="I63" s="34"/>
      <c r="J63"/>
      <c r="O63" s="34"/>
      <c r="R63" s="28"/>
      <c r="AM63" t="s">
        <v>300</v>
      </c>
    </row>
    <row r="64" spans="1:39" x14ac:dyDescent="0.25">
      <c r="C64" t="s">
        <v>295</v>
      </c>
      <c r="F64" s="34"/>
      <c r="G64" s="34" t="s">
        <v>292</v>
      </c>
      <c r="H64" s="34"/>
      <c r="I64" s="34"/>
      <c r="J64"/>
      <c r="O64" s="34"/>
      <c r="R64" s="28"/>
      <c r="AM64" t="s">
        <v>300</v>
      </c>
    </row>
    <row r="65" spans="3:39" x14ac:dyDescent="0.25">
      <c r="C65" t="s">
        <v>296</v>
      </c>
      <c r="F65" s="34"/>
      <c r="G65" s="34" t="s">
        <v>293</v>
      </c>
      <c r="H65" s="34"/>
      <c r="I65" s="34"/>
      <c r="J65"/>
      <c r="O65" s="34"/>
      <c r="R65" s="28"/>
      <c r="AM65" t="s">
        <v>300</v>
      </c>
    </row>
    <row r="66" spans="3:39" x14ac:dyDescent="0.25">
      <c r="F66" s="34"/>
      <c r="G66" s="34" t="s">
        <v>294</v>
      </c>
      <c r="H66" s="34"/>
      <c r="I66" s="34"/>
      <c r="J66"/>
      <c r="O66" s="34"/>
      <c r="R66" s="28"/>
      <c r="AM66" t="s">
        <v>300</v>
      </c>
    </row>
    <row r="67" spans="3:39" x14ac:dyDescent="0.25">
      <c r="F67" s="34"/>
      <c r="G67" s="34" t="s">
        <v>295</v>
      </c>
      <c r="H67" s="34"/>
      <c r="I67" s="34" t="s">
        <v>300</v>
      </c>
      <c r="J67"/>
      <c r="O67" s="34"/>
      <c r="R67" s="28"/>
      <c r="AM67" t="s">
        <v>300</v>
      </c>
    </row>
    <row r="68" spans="3:39" x14ac:dyDescent="0.25">
      <c r="F68" s="34"/>
      <c r="G68" s="34" t="s">
        <v>296</v>
      </c>
      <c r="H68" s="34"/>
      <c r="AL68" t="s">
        <v>300</v>
      </c>
    </row>
    <row r="69" spans="3:39" x14ac:dyDescent="0.25">
      <c r="H69" s="34"/>
      <c r="AL69" t="s">
        <v>300</v>
      </c>
    </row>
    <row r="70" spans="3:39" x14ac:dyDescent="0.25">
      <c r="H70" s="34"/>
      <c r="AL70" t="s">
        <v>300</v>
      </c>
    </row>
    <row r="71" spans="3:39" x14ac:dyDescent="0.25">
      <c r="H71" s="34"/>
    </row>
    <row r="72" spans="3:39" x14ac:dyDescent="0.25">
      <c r="H72" s="34"/>
    </row>
    <row r="73" spans="3:39" x14ac:dyDescent="0.25">
      <c r="H73" s="34"/>
    </row>
    <row r="74" spans="3:39" x14ac:dyDescent="0.25">
      <c r="H74" s="34"/>
    </row>
    <row r="75" spans="3:39" x14ac:dyDescent="0.25">
      <c r="H75" s="34"/>
    </row>
    <row r="76" spans="3:39" x14ac:dyDescent="0.25">
      <c r="H76" s="34"/>
    </row>
    <row r="77" spans="3:39" x14ac:dyDescent="0.25">
      <c r="H77" s="34"/>
    </row>
    <row r="78" spans="3:39" x14ac:dyDescent="0.25">
      <c r="H78" s="34"/>
    </row>
    <row r="79" spans="3:39" x14ac:dyDescent="0.25">
      <c r="H79" s="34"/>
    </row>
    <row r="80" spans="3:39" x14ac:dyDescent="0.25">
      <c r="H80" s="34"/>
    </row>
    <row r="81" spans="8:8" x14ac:dyDescent="0.25">
      <c r="H81" s="34"/>
    </row>
    <row r="82" spans="8:8" x14ac:dyDescent="0.25">
      <c r="H82" s="34"/>
    </row>
    <row r="83" spans="8:8" x14ac:dyDescent="0.25">
      <c r="H83" s="34"/>
    </row>
    <row r="84" spans="8:8" x14ac:dyDescent="0.25">
      <c r="H84" s="34"/>
    </row>
    <row r="85" spans="8:8" x14ac:dyDescent="0.25">
      <c r="H85" s="34"/>
    </row>
    <row r="86" spans="8:8" x14ac:dyDescent="0.25">
      <c r="H86" s="34"/>
    </row>
    <row r="87" spans="8:8" x14ac:dyDescent="0.25">
      <c r="H87" s="34"/>
    </row>
    <row r="88" spans="8:8" x14ac:dyDescent="0.25">
      <c r="H88" s="34"/>
    </row>
    <row r="89" spans="8:8" x14ac:dyDescent="0.25">
      <c r="H89" s="34"/>
    </row>
    <row r="90" spans="8:8" x14ac:dyDescent="0.25">
      <c r="H90" s="34"/>
    </row>
    <row r="91" spans="8:8" x14ac:dyDescent="0.25">
      <c r="H91" s="34"/>
    </row>
    <row r="92" spans="8:8" x14ac:dyDescent="0.25">
      <c r="H92" s="34"/>
    </row>
    <row r="93" spans="8:8" x14ac:dyDescent="0.25">
      <c r="H93" s="34"/>
    </row>
    <row r="94" spans="8:8" x14ac:dyDescent="0.25">
      <c r="H94" s="34"/>
    </row>
    <row r="95" spans="8:8" x14ac:dyDescent="0.25">
      <c r="H95" s="34"/>
    </row>
    <row r="96" spans="8:8" x14ac:dyDescent="0.25">
      <c r="H96" s="34"/>
    </row>
    <row r="97" spans="8:8" x14ac:dyDescent="0.25">
      <c r="H97" s="34"/>
    </row>
    <row r="98" spans="8:8" x14ac:dyDescent="0.25">
      <c r="H98" s="34"/>
    </row>
    <row r="99" spans="8:8" x14ac:dyDescent="0.25">
      <c r="H99" s="34"/>
    </row>
    <row r="100" spans="8:8" x14ac:dyDescent="0.25">
      <c r="H100" s="34"/>
    </row>
    <row r="101" spans="8:8" x14ac:dyDescent="0.25">
      <c r="H101" s="34"/>
    </row>
    <row r="102" spans="8:8" x14ac:dyDescent="0.25">
      <c r="H102" s="34"/>
    </row>
    <row r="103" spans="8:8" x14ac:dyDescent="0.25">
      <c r="H103" s="34"/>
    </row>
    <row r="104" spans="8:8" x14ac:dyDescent="0.25">
      <c r="H104" s="34"/>
    </row>
    <row r="105" spans="8:8" x14ac:dyDescent="0.25">
      <c r="H105" s="34"/>
    </row>
    <row r="106" spans="8:8" x14ac:dyDescent="0.25">
      <c r="H106" s="34"/>
    </row>
    <row r="107" spans="8:8" x14ac:dyDescent="0.25">
      <c r="H107" s="34"/>
    </row>
    <row r="108" spans="8:8" x14ac:dyDescent="0.25">
      <c r="H108" s="34"/>
    </row>
    <row r="109" spans="8:8" x14ac:dyDescent="0.25">
      <c r="H109" s="34"/>
    </row>
    <row r="110" spans="8:8" x14ac:dyDescent="0.25">
      <c r="H110" s="34"/>
    </row>
    <row r="111" spans="8:8" x14ac:dyDescent="0.25">
      <c r="H111" s="34"/>
    </row>
    <row r="112" spans="8:8" x14ac:dyDescent="0.25">
      <c r="H112" s="34"/>
    </row>
    <row r="113" spans="8:8" x14ac:dyDescent="0.25">
      <c r="H113" s="34"/>
    </row>
    <row r="114" spans="8:8" x14ac:dyDescent="0.25">
      <c r="H114" s="34"/>
    </row>
    <row r="115" spans="8:8" x14ac:dyDescent="0.25">
      <c r="H115" s="34"/>
    </row>
    <row r="116" spans="8:8" x14ac:dyDescent="0.25">
      <c r="H116" s="34"/>
    </row>
    <row r="117" spans="8:8" x14ac:dyDescent="0.25">
      <c r="H117" s="34"/>
    </row>
    <row r="118" spans="8:8" x14ac:dyDescent="0.25">
      <c r="H118" s="34"/>
    </row>
    <row r="119" spans="8:8" x14ac:dyDescent="0.25">
      <c r="H119" s="34"/>
    </row>
    <row r="120" spans="8:8" x14ac:dyDescent="0.25">
      <c r="H120" s="34"/>
    </row>
    <row r="121" spans="8:8" x14ac:dyDescent="0.25">
      <c r="H121" s="34"/>
    </row>
    <row r="122" spans="8:8" x14ac:dyDescent="0.25">
      <c r="H122" s="34"/>
    </row>
  </sheetData>
  <sheetProtection sheet="1" objects="1" scenarios="1"/>
  <mergeCells count="22">
    <mergeCell ref="Z45:AA45"/>
    <mergeCell ref="Z46:AA46"/>
    <mergeCell ref="Z47:AA47"/>
    <mergeCell ref="Z27:AA27"/>
    <mergeCell ref="Z28:AA28"/>
    <mergeCell ref="Z29:AA29"/>
    <mergeCell ref="Z30:AA30"/>
    <mergeCell ref="Z31:AA31"/>
    <mergeCell ref="Z32:AA32"/>
    <mergeCell ref="Z33:AA33"/>
    <mergeCell ref="Z34:AA34"/>
    <mergeCell ref="Z35:AA35"/>
    <mergeCell ref="Z36:AA36"/>
    <mergeCell ref="Z37:AA37"/>
    <mergeCell ref="Z38:AA38"/>
    <mergeCell ref="Z39:AA39"/>
    <mergeCell ref="W27:X27"/>
    <mergeCell ref="Z41:AA41"/>
    <mergeCell ref="Z42:AA42"/>
    <mergeCell ref="Z43:AA43"/>
    <mergeCell ref="Z44:AA44"/>
    <mergeCell ref="Z40:AA40"/>
  </mergeCells>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59"/>
  <sheetViews>
    <sheetView workbookViewId="0">
      <selection activeCell="A5" sqref="A5"/>
    </sheetView>
  </sheetViews>
  <sheetFormatPr defaultRowHeight="15" x14ac:dyDescent="0.25"/>
  <cols>
    <col min="1" max="1" width="122.42578125" customWidth="1"/>
  </cols>
  <sheetData>
    <row r="1" spans="1:1" x14ac:dyDescent="0.25">
      <c r="A1" t="s">
        <v>32</v>
      </c>
    </row>
    <row r="2" spans="1:1" x14ac:dyDescent="0.25">
      <c r="A2" t="s">
        <v>49</v>
      </c>
    </row>
    <row r="3" spans="1:1" x14ac:dyDescent="0.25">
      <c r="A3" t="s">
        <v>50</v>
      </c>
    </row>
    <row r="4" spans="1:1" x14ac:dyDescent="0.25">
      <c r="A4" t="s">
        <v>65</v>
      </c>
    </row>
    <row r="5" spans="1:1" x14ac:dyDescent="0.25">
      <c r="A5" t="s">
        <v>77</v>
      </c>
    </row>
    <row r="6" spans="1:1" x14ac:dyDescent="0.25">
      <c r="A6" t="s">
        <v>90</v>
      </c>
    </row>
    <row r="7" spans="1:1" x14ac:dyDescent="0.25">
      <c r="A7" t="s">
        <v>103</v>
      </c>
    </row>
    <row r="8" spans="1:1" x14ac:dyDescent="0.25">
      <c r="A8" t="s">
        <v>118</v>
      </c>
    </row>
    <row r="9" spans="1:1" x14ac:dyDescent="0.25">
      <c r="A9" t="s">
        <v>131</v>
      </c>
    </row>
    <row r="10" spans="1:1" x14ac:dyDescent="0.25">
      <c r="A10" t="s">
        <v>143</v>
      </c>
    </row>
    <row r="11" spans="1:1" x14ac:dyDescent="0.25">
      <c r="A11" t="s">
        <v>155</v>
      </c>
    </row>
    <row r="12" spans="1:1" x14ac:dyDescent="0.25">
      <c r="A12" t="s">
        <v>168</v>
      </c>
    </row>
    <row r="13" spans="1:1" x14ac:dyDescent="0.25">
      <c r="A13" t="s">
        <v>180</v>
      </c>
    </row>
    <row r="14" spans="1:1" x14ac:dyDescent="0.25">
      <c r="A14" t="s">
        <v>192</v>
      </c>
    </row>
    <row r="15" spans="1:1" x14ac:dyDescent="0.25">
      <c r="A15" t="s">
        <v>203</v>
      </c>
    </row>
    <row r="16" spans="1:1" x14ac:dyDescent="0.25">
      <c r="A16" t="s">
        <v>214</v>
      </c>
    </row>
    <row r="17" spans="1:1" x14ac:dyDescent="0.25">
      <c r="A17" t="s">
        <v>225</v>
      </c>
    </row>
    <row r="18" spans="1:1" x14ac:dyDescent="0.25">
      <c r="A18" t="s">
        <v>473</v>
      </c>
    </row>
    <row r="19" spans="1:1" x14ac:dyDescent="0.25">
      <c r="A19" t="s">
        <v>474</v>
      </c>
    </row>
    <row r="20" spans="1:1" x14ac:dyDescent="0.25">
      <c r="A20" t="s">
        <v>475</v>
      </c>
    </row>
    <row r="21" spans="1:1" x14ac:dyDescent="0.25">
      <c r="A21" t="s">
        <v>258</v>
      </c>
    </row>
    <row r="22" spans="1:1" x14ac:dyDescent="0.25">
      <c r="A22" t="s">
        <v>476</v>
      </c>
    </row>
    <row r="23" spans="1:1" x14ac:dyDescent="0.25">
      <c r="A23" t="s">
        <v>477</v>
      </c>
    </row>
    <row r="24" spans="1:1" x14ac:dyDescent="0.25">
      <c r="A24" t="s">
        <v>478</v>
      </c>
    </row>
    <row r="25" spans="1:1" x14ac:dyDescent="0.25">
      <c r="A25" t="s">
        <v>479</v>
      </c>
    </row>
    <row r="26" spans="1:1" x14ac:dyDescent="0.25">
      <c r="A26" t="s">
        <v>480</v>
      </c>
    </row>
    <row r="27" spans="1:1" x14ac:dyDescent="0.25">
      <c r="A27" t="s">
        <v>322</v>
      </c>
    </row>
    <row r="28" spans="1:1" x14ac:dyDescent="0.25">
      <c r="A28" t="s">
        <v>426</v>
      </c>
    </row>
    <row r="29" spans="1:1" x14ac:dyDescent="0.25">
      <c r="A29" t="s">
        <v>427</v>
      </c>
    </row>
    <row r="31" spans="1:1" x14ac:dyDescent="0.25">
      <c r="A31" t="s">
        <v>277</v>
      </c>
    </row>
    <row r="32" spans="1:1" x14ac:dyDescent="0.25">
      <c r="A32" t="s">
        <v>407</v>
      </c>
    </row>
    <row r="33" spans="1:1" x14ac:dyDescent="0.25">
      <c r="A33" t="s">
        <v>408</v>
      </c>
    </row>
    <row r="34" spans="1:1" x14ac:dyDescent="0.25">
      <c r="A34" t="s">
        <v>278</v>
      </c>
    </row>
    <row r="35" spans="1:1" x14ac:dyDescent="0.25">
      <c r="A35" t="s">
        <v>409</v>
      </c>
    </row>
    <row r="36" spans="1:1" x14ac:dyDescent="0.25">
      <c r="A36" t="s">
        <v>410</v>
      </c>
    </row>
    <row r="37" spans="1:1" x14ac:dyDescent="0.25">
      <c r="A37" t="s">
        <v>411</v>
      </c>
    </row>
    <row r="38" spans="1:1" x14ac:dyDescent="0.25">
      <c r="A38" t="s">
        <v>279</v>
      </c>
    </row>
    <row r="39" spans="1:1" x14ac:dyDescent="0.25">
      <c r="A39" t="s">
        <v>428</v>
      </c>
    </row>
    <row r="40" spans="1:1" x14ac:dyDescent="0.25">
      <c r="A40" t="s">
        <v>280</v>
      </c>
    </row>
    <row r="41" spans="1:1" x14ac:dyDescent="0.25">
      <c r="A41" t="s">
        <v>282</v>
      </c>
    </row>
    <row r="42" spans="1:1" x14ac:dyDescent="0.25">
      <c r="A42" t="s">
        <v>481</v>
      </c>
    </row>
    <row r="43" spans="1:1" x14ac:dyDescent="0.25">
      <c r="A43" t="s">
        <v>482</v>
      </c>
    </row>
    <row r="44" spans="1:1" x14ac:dyDescent="0.25">
      <c r="A44" t="s">
        <v>483</v>
      </c>
    </row>
    <row r="45" spans="1:1" x14ac:dyDescent="0.25">
      <c r="A45" t="s">
        <v>284</v>
      </c>
    </row>
    <row r="46" spans="1:1" x14ac:dyDescent="0.25">
      <c r="A46" t="s">
        <v>484</v>
      </c>
    </row>
    <row r="47" spans="1:1" x14ac:dyDescent="0.25">
      <c r="A47" t="s">
        <v>412</v>
      </c>
    </row>
    <row r="48" spans="1:1" x14ac:dyDescent="0.25">
      <c r="A48" t="s">
        <v>285</v>
      </c>
    </row>
    <row r="49" spans="1:1" x14ac:dyDescent="0.25">
      <c r="A49" t="s">
        <v>485</v>
      </c>
    </row>
    <row r="50" spans="1:1" x14ac:dyDescent="0.25">
      <c r="A50" t="s">
        <v>286</v>
      </c>
    </row>
    <row r="51" spans="1:1" x14ac:dyDescent="0.25">
      <c r="A51" t="s">
        <v>288</v>
      </c>
    </row>
    <row r="52" spans="1:1" x14ac:dyDescent="0.25">
      <c r="A52" t="s">
        <v>289</v>
      </c>
    </row>
    <row r="53" spans="1:1" x14ac:dyDescent="0.25">
      <c r="A53" t="s">
        <v>290</v>
      </c>
    </row>
    <row r="54" spans="1:1" x14ac:dyDescent="0.25">
      <c r="A54" t="s">
        <v>291</v>
      </c>
    </row>
    <row r="55" spans="1:1" x14ac:dyDescent="0.25">
      <c r="A55" t="s">
        <v>292</v>
      </c>
    </row>
    <row r="56" spans="1:1" x14ac:dyDescent="0.25">
      <c r="A56" t="s">
        <v>293</v>
      </c>
    </row>
    <row r="57" spans="1:1" x14ac:dyDescent="0.25">
      <c r="A57" t="s">
        <v>294</v>
      </c>
    </row>
    <row r="58" spans="1:1" x14ac:dyDescent="0.25">
      <c r="A58" t="s">
        <v>295</v>
      </c>
    </row>
    <row r="59" spans="1:1" x14ac:dyDescent="0.25">
      <c r="A59" t="s">
        <v>296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A70"/>
  <sheetViews>
    <sheetView topLeftCell="AU1" zoomScale="80" zoomScaleNormal="80" workbookViewId="0">
      <selection activeCell="AY26" sqref="AY26:AY28"/>
    </sheetView>
  </sheetViews>
  <sheetFormatPr defaultColWidth="9.140625" defaultRowHeight="15" x14ac:dyDescent="0.25"/>
  <cols>
    <col min="1" max="5" width="65.140625" style="34" customWidth="1"/>
    <col min="6" max="6" width="68.85546875" style="34" customWidth="1"/>
    <col min="7" max="7" width="86.7109375" style="34" customWidth="1"/>
    <col min="8" max="8" width="74.7109375" style="34" customWidth="1"/>
    <col min="9" max="9" width="10.140625" style="34" customWidth="1"/>
    <col min="10" max="10" width="7.5703125" style="34" customWidth="1"/>
    <col min="11" max="11" width="9.28515625" style="34" customWidth="1"/>
    <col min="12" max="12" width="12.42578125" style="34" customWidth="1"/>
    <col min="13" max="13" width="11.140625" style="34" customWidth="1"/>
    <col min="14" max="17" width="16.28515625" style="34" customWidth="1"/>
    <col min="18" max="18" width="7.42578125" style="34" customWidth="1"/>
    <col min="19" max="19" width="13.42578125" style="34" customWidth="1"/>
    <col min="20" max="21" width="22.5703125" style="34" customWidth="1"/>
    <col min="22" max="22" width="44.5703125" style="34" bestFit="1" customWidth="1"/>
    <col min="23" max="23" width="22.5703125" style="34" customWidth="1"/>
    <col min="24" max="24" width="22.42578125" style="34" bestFit="1" customWidth="1"/>
    <col min="25" max="25" width="17.42578125" style="34" bestFit="1" customWidth="1"/>
    <col min="26" max="26" width="13" style="34" customWidth="1"/>
    <col min="27" max="29" width="10.85546875" style="34" customWidth="1"/>
    <col min="30" max="30" width="20" style="34" customWidth="1"/>
    <col min="31" max="32" width="9" style="34" customWidth="1"/>
    <col min="33" max="33" width="38" style="34" bestFit="1" customWidth="1"/>
    <col min="34" max="34" width="10.85546875" style="34" customWidth="1"/>
    <col min="35" max="36" width="13.140625" style="34" customWidth="1"/>
    <col min="37" max="37" width="11.7109375" style="34" customWidth="1"/>
    <col min="38" max="38" width="10.7109375" style="34" customWidth="1"/>
    <col min="39" max="39" width="12.5703125" style="34" customWidth="1"/>
    <col min="40" max="40" width="16.85546875" style="34" customWidth="1"/>
    <col min="41" max="41" width="12.5703125" style="34" customWidth="1"/>
    <col min="42" max="42" width="21.5703125" style="34" customWidth="1"/>
    <col min="43" max="43" width="16.28515625" style="34" customWidth="1"/>
    <col min="44" max="45" width="16.7109375" style="34" customWidth="1"/>
    <col min="46" max="46" width="47.140625" style="34" customWidth="1"/>
    <col min="47" max="47" width="10.85546875" style="34" customWidth="1"/>
    <col min="48" max="48" width="6.85546875" style="34" customWidth="1"/>
    <col min="49" max="49" width="12.7109375" style="34" customWidth="1"/>
    <col min="50" max="50" width="13.28515625" style="34" customWidth="1"/>
    <col min="51" max="51" width="20.85546875" style="34" customWidth="1"/>
    <col min="52" max="52" width="19.140625" style="34" bestFit="1" customWidth="1"/>
    <col min="53" max="55" width="19.140625" style="34" customWidth="1"/>
    <col min="56" max="56" width="23.85546875" style="34" bestFit="1" customWidth="1"/>
    <col min="57" max="57" width="12.140625" style="34" bestFit="1" customWidth="1"/>
    <col min="58" max="58" width="11.85546875" style="34" bestFit="1" customWidth="1"/>
    <col min="59" max="59" width="13.7109375" style="34" bestFit="1" customWidth="1"/>
    <col min="60" max="60" width="28.42578125" style="34" bestFit="1" customWidth="1"/>
    <col min="61" max="61" width="12.5703125" style="34" bestFit="1" customWidth="1"/>
    <col min="62" max="62" width="13.140625" style="34" bestFit="1" customWidth="1"/>
    <col min="63" max="63" width="14.7109375" style="34" bestFit="1" customWidth="1"/>
    <col min="64" max="64" width="16.5703125" style="34" bestFit="1" customWidth="1"/>
    <col min="65" max="65" width="13.7109375" style="34" bestFit="1" customWidth="1"/>
    <col min="66" max="66" width="15.7109375" style="34" bestFit="1" customWidth="1"/>
    <col min="67" max="67" width="11.85546875" style="34" bestFit="1" customWidth="1"/>
    <col min="68" max="68" width="11.85546875" style="34" customWidth="1"/>
    <col min="69" max="69" width="16.7109375" style="34" bestFit="1" customWidth="1"/>
    <col min="70" max="70" width="17.5703125" style="34" bestFit="1" customWidth="1"/>
    <col min="71" max="71" width="22.42578125" style="34" bestFit="1" customWidth="1"/>
    <col min="72" max="16384" width="9.140625" style="34"/>
  </cols>
  <sheetData>
    <row r="1" spans="1:79" ht="15.75" thickBot="1" x14ac:dyDescent="0.3">
      <c r="A1" s="15" t="s">
        <v>367</v>
      </c>
      <c r="B1" s="17" t="s">
        <v>0</v>
      </c>
      <c r="C1" s="16" t="s">
        <v>1</v>
      </c>
      <c r="D1" s="19" t="s">
        <v>318</v>
      </c>
      <c r="E1" s="25" t="s">
        <v>344</v>
      </c>
      <c r="F1" s="35" t="s">
        <v>366</v>
      </c>
      <c r="G1" s="41" t="s">
        <v>392</v>
      </c>
      <c r="H1" s="25" t="s">
        <v>429</v>
      </c>
      <c r="I1" s="34" t="s">
        <v>300</v>
      </c>
      <c r="K1" s="45" t="s">
        <v>493</v>
      </c>
      <c r="L1" s="45" t="s">
        <v>494</v>
      </c>
      <c r="M1" s="45" t="s">
        <v>5</v>
      </c>
      <c r="N1" s="26" t="s">
        <v>471</v>
      </c>
      <c r="O1" s="26" t="s">
        <v>546</v>
      </c>
      <c r="P1" s="26" t="s">
        <v>540</v>
      </c>
      <c r="Q1" s="26" t="s">
        <v>539</v>
      </c>
      <c r="R1" s="26" t="s">
        <v>472</v>
      </c>
      <c r="S1" s="26" t="s">
        <v>5</v>
      </c>
      <c r="T1" s="37" t="s">
        <v>415</v>
      </c>
      <c r="U1" s="37" t="s">
        <v>539</v>
      </c>
      <c r="V1" s="37" t="s">
        <v>5</v>
      </c>
      <c r="W1" s="31" t="s">
        <v>373</v>
      </c>
      <c r="X1" s="30" t="s">
        <v>4</v>
      </c>
      <c r="Y1" s="30" t="s">
        <v>539</v>
      </c>
      <c r="Z1" s="31" t="s">
        <v>5</v>
      </c>
      <c r="AA1" s="25" t="s">
        <v>365</v>
      </c>
      <c r="AB1" s="25" t="s">
        <v>539</v>
      </c>
      <c r="AC1" s="25" t="s">
        <v>539</v>
      </c>
      <c r="AD1" s="25" t="s">
        <v>5</v>
      </c>
      <c r="AE1" s="19" t="s">
        <v>325</v>
      </c>
      <c r="AF1" s="19" t="s">
        <v>539</v>
      </c>
      <c r="AG1" s="19" t="s">
        <v>5</v>
      </c>
      <c r="AH1" s="1" t="s">
        <v>3</v>
      </c>
      <c r="AI1" s="1" t="s">
        <v>4</v>
      </c>
      <c r="AJ1" s="1" t="s">
        <v>539</v>
      </c>
      <c r="AK1" s="1" t="s">
        <v>5</v>
      </c>
      <c r="AL1" s="2" t="s">
        <v>6</v>
      </c>
      <c r="AM1" s="2" t="s">
        <v>7</v>
      </c>
      <c r="AN1" s="2" t="s">
        <v>8</v>
      </c>
      <c r="AO1" s="2" t="s">
        <v>9</v>
      </c>
      <c r="AP1" s="2" t="s">
        <v>5</v>
      </c>
      <c r="AQ1" s="3" t="s">
        <v>10</v>
      </c>
      <c r="AR1" s="3" t="s">
        <v>11</v>
      </c>
      <c r="AS1" s="3" t="s">
        <v>539</v>
      </c>
      <c r="AT1" s="3" t="s">
        <v>12</v>
      </c>
      <c r="AU1" s="3" t="s">
        <v>13</v>
      </c>
      <c r="AV1" s="3" t="s">
        <v>14</v>
      </c>
      <c r="AW1" s="3" t="s">
        <v>15</v>
      </c>
      <c r="AX1" s="3" t="s">
        <v>16</v>
      </c>
      <c r="AY1" s="3" t="s">
        <v>5</v>
      </c>
      <c r="AZ1" s="34" t="s">
        <v>548</v>
      </c>
      <c r="BA1" s="55" t="s">
        <v>549</v>
      </c>
      <c r="BC1" s="57" t="s">
        <v>552</v>
      </c>
      <c r="BD1" s="57"/>
      <c r="BE1" s="4" t="s">
        <v>490</v>
      </c>
      <c r="BF1" s="4" t="s">
        <v>18</v>
      </c>
      <c r="BG1" s="4" t="s">
        <v>19</v>
      </c>
      <c r="BH1" s="4" t="s">
        <v>20</v>
      </c>
      <c r="BI1" s="4" t="s">
        <v>21</v>
      </c>
      <c r="BJ1" s="4" t="s">
        <v>22</v>
      </c>
      <c r="BK1" s="4" t="s">
        <v>23</v>
      </c>
      <c r="BL1" s="4" t="s">
        <v>24</v>
      </c>
      <c r="BM1" s="4" t="s">
        <v>25</v>
      </c>
      <c r="BN1" s="4" t="s">
        <v>26</v>
      </c>
      <c r="BO1" s="4" t="s">
        <v>27</v>
      </c>
      <c r="BP1" s="4"/>
      <c r="BQ1" s="4" t="s">
        <v>28</v>
      </c>
      <c r="BR1" s="4" t="s">
        <v>29</v>
      </c>
      <c r="BS1" s="4" t="s">
        <v>30</v>
      </c>
      <c r="BT1" s="4" t="s">
        <v>31</v>
      </c>
    </row>
    <row r="2" spans="1:79" ht="15.75" thickBot="1" x14ac:dyDescent="0.3">
      <c r="A2" s="34" t="s">
        <v>32</v>
      </c>
      <c r="B2" s="34" t="s">
        <v>32</v>
      </c>
      <c r="C2" s="34" t="s">
        <v>32</v>
      </c>
      <c r="D2" s="34" t="s">
        <v>32</v>
      </c>
      <c r="E2" s="34" t="s">
        <v>32</v>
      </c>
      <c r="F2" s="34" t="s">
        <v>32</v>
      </c>
      <c r="G2" s="34" t="s">
        <v>32</v>
      </c>
      <c r="H2" s="34" t="s">
        <v>32</v>
      </c>
      <c r="K2" s="45"/>
      <c r="L2" s="45" t="s">
        <v>505</v>
      </c>
      <c r="M2" s="45"/>
      <c r="N2" s="26"/>
      <c r="O2" s="26"/>
      <c r="P2" s="26" t="s">
        <v>460</v>
      </c>
      <c r="Q2" s="26" t="s">
        <v>530</v>
      </c>
      <c r="R2" s="26">
        <v>102</v>
      </c>
      <c r="S2" s="26">
        <v>123</v>
      </c>
      <c r="T2" s="39">
        <v>1311</v>
      </c>
      <c r="U2" s="47">
        <v>210</v>
      </c>
      <c r="V2" s="37" t="s">
        <v>519</v>
      </c>
      <c r="W2" s="32">
        <v>201</v>
      </c>
      <c r="X2" s="31" t="s">
        <v>383</v>
      </c>
      <c r="Y2" s="31">
        <v>410</v>
      </c>
      <c r="Z2" s="31"/>
      <c r="AA2" s="26" t="s">
        <v>356</v>
      </c>
      <c r="AB2" s="26">
        <v>510</v>
      </c>
      <c r="AC2" s="26">
        <v>710</v>
      </c>
      <c r="AD2" s="27"/>
      <c r="AE2" s="20" t="s">
        <v>335</v>
      </c>
      <c r="AF2" s="20">
        <v>310</v>
      </c>
      <c r="AG2" s="21"/>
      <c r="AH2" s="5">
        <v>501</v>
      </c>
      <c r="AI2" s="5" t="s">
        <v>169</v>
      </c>
      <c r="AJ2" s="5">
        <v>810</v>
      </c>
      <c r="AK2" s="5"/>
      <c r="AL2" s="9">
        <v>602</v>
      </c>
      <c r="AM2" s="9" t="s">
        <v>34</v>
      </c>
      <c r="AN2" s="9">
        <v>199999</v>
      </c>
      <c r="AO2" s="9">
        <v>3773776</v>
      </c>
      <c r="AP2" s="2"/>
      <c r="AQ2" s="10">
        <v>1218</v>
      </c>
      <c r="AR2" s="10">
        <v>3773776</v>
      </c>
      <c r="AS2" s="10">
        <v>610</v>
      </c>
      <c r="AT2" s="11" t="s">
        <v>170</v>
      </c>
      <c r="AU2" s="10" t="s">
        <v>106</v>
      </c>
      <c r="AV2" s="10" t="s">
        <v>107</v>
      </c>
      <c r="AW2" s="10" t="s">
        <v>108</v>
      </c>
      <c r="AX2" s="10">
        <v>7</v>
      </c>
      <c r="AY2" s="10">
        <v>128</v>
      </c>
      <c r="AZ2" s="34" t="s">
        <v>562</v>
      </c>
      <c r="BA2" s="34" t="s">
        <v>544</v>
      </c>
      <c r="BB2" s="34" t="s">
        <v>558</v>
      </c>
      <c r="BD2" s="34" t="s">
        <v>563</v>
      </c>
      <c r="BE2" s="12" t="s">
        <v>171</v>
      </c>
      <c r="BF2" s="12" t="s">
        <v>301</v>
      </c>
      <c r="BG2" s="12" t="s">
        <v>172</v>
      </c>
      <c r="BH2" s="12" t="s">
        <v>173</v>
      </c>
      <c r="BI2" s="12" t="s">
        <v>174</v>
      </c>
      <c r="BJ2" s="12" t="s">
        <v>175</v>
      </c>
      <c r="BK2" s="12" t="s">
        <v>307</v>
      </c>
      <c r="BL2" s="12" t="s">
        <v>176</v>
      </c>
      <c r="BM2" s="12">
        <v>61</v>
      </c>
      <c r="BN2" s="12" t="s">
        <v>43</v>
      </c>
      <c r="BO2" s="12" t="s">
        <v>44</v>
      </c>
      <c r="BP2" s="12" t="s">
        <v>545</v>
      </c>
      <c r="BQ2" s="12" t="s">
        <v>45</v>
      </c>
      <c r="BR2" s="12" t="s">
        <v>177</v>
      </c>
      <c r="BS2" s="12" t="s">
        <v>178</v>
      </c>
      <c r="BT2" s="12" t="s">
        <v>179</v>
      </c>
      <c r="BU2" s="6"/>
      <c r="BV2" s="7"/>
      <c r="BW2" s="7"/>
      <c r="BX2" s="7"/>
      <c r="BY2" s="7"/>
      <c r="BZ2" s="8"/>
      <c r="CA2" s="7"/>
    </row>
    <row r="3" spans="1:79" ht="15.75" thickBot="1" x14ac:dyDescent="0.3">
      <c r="A3" s="34" t="s">
        <v>49</v>
      </c>
      <c r="B3" s="34" t="s">
        <v>49</v>
      </c>
      <c r="C3" s="34" t="s">
        <v>49</v>
      </c>
      <c r="D3" s="34" t="s">
        <v>49</v>
      </c>
      <c r="E3" s="34" t="s">
        <v>49</v>
      </c>
      <c r="F3" s="34" t="s">
        <v>49</v>
      </c>
      <c r="G3" s="34" t="s">
        <v>49</v>
      </c>
      <c r="H3" s="34" t="s">
        <v>49</v>
      </c>
      <c r="J3" s="22" t="s">
        <v>316</v>
      </c>
      <c r="K3" s="45"/>
      <c r="L3" s="45"/>
      <c r="M3" s="45"/>
      <c r="AZ3" s="22" t="s">
        <v>300</v>
      </c>
      <c r="BA3" s="22"/>
      <c r="BB3" s="22"/>
      <c r="BC3" s="22"/>
      <c r="BD3" s="22"/>
      <c r="BK3" s="7"/>
    </row>
    <row r="4" spans="1:79" ht="15.75" thickBot="1" x14ac:dyDescent="0.3">
      <c r="A4" s="34" t="s">
        <v>50</v>
      </c>
      <c r="B4" s="34" t="s">
        <v>50</v>
      </c>
      <c r="C4" s="34" t="s">
        <v>50</v>
      </c>
      <c r="D4" s="34" t="s">
        <v>50</v>
      </c>
      <c r="E4" s="34" t="s">
        <v>50</v>
      </c>
      <c r="F4" s="34" t="s">
        <v>50</v>
      </c>
      <c r="G4" s="34" t="s">
        <v>50</v>
      </c>
      <c r="H4" s="34" t="s">
        <v>50</v>
      </c>
      <c r="I4" s="12" t="s">
        <v>56</v>
      </c>
      <c r="J4" s="34" t="s">
        <v>304</v>
      </c>
      <c r="K4" s="45">
        <v>801</v>
      </c>
      <c r="L4" s="45" t="s">
        <v>496</v>
      </c>
      <c r="M4" s="45">
        <v>8</v>
      </c>
      <c r="N4" s="26"/>
      <c r="O4" s="26"/>
      <c r="P4" s="26" t="s">
        <v>451</v>
      </c>
      <c r="Q4" s="46" t="s">
        <v>521</v>
      </c>
      <c r="R4" s="26">
        <v>101</v>
      </c>
      <c r="S4" s="26">
        <v>29</v>
      </c>
      <c r="T4" s="39">
        <v>1301</v>
      </c>
      <c r="U4" s="39">
        <v>201</v>
      </c>
      <c r="V4" s="37"/>
      <c r="W4" s="32">
        <v>201</v>
      </c>
      <c r="X4" s="31" t="s">
        <v>375</v>
      </c>
      <c r="Y4" s="31">
        <v>401</v>
      </c>
      <c r="Z4" s="31"/>
      <c r="AA4" s="26" t="s">
        <v>347</v>
      </c>
      <c r="AB4" s="26">
        <v>501</v>
      </c>
      <c r="AC4" s="26">
        <v>701</v>
      </c>
      <c r="AD4" s="36"/>
      <c r="AE4" s="20" t="s">
        <v>326</v>
      </c>
      <c r="AF4" s="20">
        <v>301</v>
      </c>
      <c r="AG4" s="21">
        <v>12</v>
      </c>
      <c r="AH4" s="5">
        <v>501</v>
      </c>
      <c r="AI4" s="5" t="s">
        <v>51</v>
      </c>
      <c r="AJ4" s="5">
        <v>801</v>
      </c>
      <c r="AK4" s="5">
        <v>81</v>
      </c>
      <c r="AL4" s="9">
        <v>601</v>
      </c>
      <c r="AM4" s="9" t="s">
        <v>182</v>
      </c>
      <c r="AN4" s="9">
        <v>199990</v>
      </c>
      <c r="AO4" s="9">
        <v>3773767</v>
      </c>
      <c r="AP4" s="9"/>
      <c r="AQ4" s="10">
        <v>1221</v>
      </c>
      <c r="AR4" s="10">
        <v>3773767</v>
      </c>
      <c r="AS4" s="10">
        <v>601</v>
      </c>
      <c r="AT4" s="10" t="s">
        <v>52</v>
      </c>
      <c r="AU4" s="10" t="s">
        <v>53</v>
      </c>
      <c r="AV4" s="10" t="s">
        <v>54</v>
      </c>
      <c r="AW4" s="10" t="s">
        <v>55</v>
      </c>
      <c r="AX4" s="10">
        <v>3</v>
      </c>
      <c r="AY4" s="10"/>
      <c r="AZ4" s="54" t="str">
        <f t="shared" ref="AZ4:AZ13" si="0">"optimus_"&amp;LOWER(BH4)</f>
        <v>optimus_mars</v>
      </c>
      <c r="BA4" s="54" t="s">
        <v>544</v>
      </c>
      <c r="BB4" s="34" t="s">
        <v>557</v>
      </c>
      <c r="BD4" s="60" t="s">
        <v>556</v>
      </c>
      <c r="BE4" s="12" t="s">
        <v>56</v>
      </c>
      <c r="BF4" s="12" t="str">
        <f t="shared" ref="BF4:BF21" si="1">TRIM(LEFT(BI4,3))</f>
        <v>MRS</v>
      </c>
      <c r="BG4" s="12" t="s">
        <v>57</v>
      </c>
      <c r="BH4" s="12" t="s">
        <v>58</v>
      </c>
      <c r="BI4" s="12" t="s">
        <v>59</v>
      </c>
      <c r="BJ4" s="12" t="s">
        <v>60</v>
      </c>
      <c r="BK4" s="12" t="str">
        <f t="shared" ref="BK4:BK21" si="2">RIGHT(BJ4,4)&amp;"-"&amp;MID(BJ4,4,2)&amp;"-"&amp;LEFT(BJ4,2)</f>
        <v>1988-12-18</v>
      </c>
      <c r="BL4" s="12" t="s">
        <v>61</v>
      </c>
      <c r="BM4" s="12">
        <v>61</v>
      </c>
      <c r="BN4" s="12" t="s">
        <v>43</v>
      </c>
      <c r="BO4" s="12" t="s">
        <v>44</v>
      </c>
      <c r="BP4" s="12" t="s">
        <v>545</v>
      </c>
      <c r="BQ4" s="12" t="s">
        <v>45</v>
      </c>
      <c r="BR4" s="12" t="s">
        <v>62</v>
      </c>
      <c r="BS4" s="12" t="s">
        <v>63</v>
      </c>
      <c r="BT4" s="12" t="s">
        <v>64</v>
      </c>
      <c r="BU4" s="6"/>
      <c r="BV4" s="7"/>
      <c r="BW4" s="7"/>
      <c r="BX4" s="7"/>
      <c r="BY4" s="7"/>
      <c r="BZ4" s="8"/>
      <c r="CA4" s="7"/>
    </row>
    <row r="5" spans="1:79" ht="30.75" thickBot="1" x14ac:dyDescent="0.3">
      <c r="A5" s="34" t="s">
        <v>65</v>
      </c>
      <c r="B5" s="34" t="s">
        <v>65</v>
      </c>
      <c r="C5" s="34" t="s">
        <v>65</v>
      </c>
      <c r="D5" s="34" t="s">
        <v>65</v>
      </c>
      <c r="E5" s="34" t="s">
        <v>65</v>
      </c>
      <c r="F5" s="34" t="s">
        <v>65</v>
      </c>
      <c r="G5" s="34" t="s">
        <v>65</v>
      </c>
      <c r="H5" s="34" t="s">
        <v>65</v>
      </c>
      <c r="I5" s="12" t="s">
        <v>68</v>
      </c>
      <c r="J5" s="34" t="s">
        <v>304</v>
      </c>
      <c r="K5" s="45">
        <v>802</v>
      </c>
      <c r="L5" s="45" t="s">
        <v>497</v>
      </c>
      <c r="M5" s="45">
        <v>32</v>
      </c>
      <c r="N5" s="26"/>
      <c r="O5" s="26"/>
      <c r="P5" s="26" t="s">
        <v>452</v>
      </c>
      <c r="Q5" s="46" t="s">
        <v>522</v>
      </c>
      <c r="R5" s="26">
        <v>101</v>
      </c>
      <c r="S5" s="26">
        <v>43</v>
      </c>
      <c r="T5" s="39">
        <v>1302</v>
      </c>
      <c r="U5" s="39">
        <v>202</v>
      </c>
      <c r="V5" s="37"/>
      <c r="W5" s="32">
        <v>202</v>
      </c>
      <c r="X5" s="31" t="s">
        <v>376</v>
      </c>
      <c r="Y5" s="31">
        <v>402</v>
      </c>
      <c r="Z5" s="31" t="s">
        <v>513</v>
      </c>
      <c r="AA5" s="26" t="s">
        <v>348</v>
      </c>
      <c r="AB5" s="26">
        <v>502</v>
      </c>
      <c r="AC5" s="26">
        <v>702</v>
      </c>
      <c r="AD5" s="27"/>
      <c r="AE5" s="20" t="s">
        <v>327</v>
      </c>
      <c r="AF5" s="20">
        <v>302</v>
      </c>
      <c r="AG5" s="5" t="s">
        <v>541</v>
      </c>
      <c r="AH5" s="5">
        <v>502</v>
      </c>
      <c r="AI5" s="5" t="s">
        <v>66</v>
      </c>
      <c r="AJ5" s="5">
        <v>802</v>
      </c>
      <c r="AK5" s="5"/>
      <c r="AL5" s="9">
        <v>602</v>
      </c>
      <c r="AM5" s="9" t="s">
        <v>34</v>
      </c>
      <c r="AN5" s="9">
        <v>199991</v>
      </c>
      <c r="AO5" s="9">
        <v>3773768</v>
      </c>
      <c r="AP5" s="2"/>
      <c r="AQ5" s="10">
        <v>1216</v>
      </c>
      <c r="AR5" s="10">
        <v>3773768</v>
      </c>
      <c r="AS5" s="10">
        <v>602</v>
      </c>
      <c r="AT5" s="11" t="s">
        <v>67</v>
      </c>
      <c r="AU5" s="10" t="s">
        <v>53</v>
      </c>
      <c r="AV5" s="10" t="s">
        <v>54</v>
      </c>
      <c r="AW5" s="10" t="s">
        <v>55</v>
      </c>
      <c r="AX5" s="10">
        <v>3</v>
      </c>
      <c r="AY5" s="10"/>
      <c r="AZ5" s="54" t="str">
        <f t="shared" si="0"/>
        <v>optimus_snickers</v>
      </c>
      <c r="BA5" s="54" t="s">
        <v>544</v>
      </c>
      <c r="BB5" s="34" t="s">
        <v>557</v>
      </c>
      <c r="BC5" s="58" t="s">
        <v>553</v>
      </c>
      <c r="BD5" s="58" t="str">
        <f>"jamesconnors123+"&amp;BH5&amp;"@gmail.com"</f>
        <v>jamesconnors123+SNICKERS@gmail.com</v>
      </c>
      <c r="BE5" s="12" t="s">
        <v>68</v>
      </c>
      <c r="BF5" s="12" t="str">
        <f t="shared" si="1"/>
        <v>MR</v>
      </c>
      <c r="BG5" s="12" t="s">
        <v>69</v>
      </c>
      <c r="BH5" s="12" t="s">
        <v>70</v>
      </c>
      <c r="BI5" s="12" t="s">
        <v>71</v>
      </c>
      <c r="BJ5" s="12" t="s">
        <v>72</v>
      </c>
      <c r="BK5" s="12" t="str">
        <f t="shared" si="2"/>
        <v>1984-01-20</v>
      </c>
      <c r="BL5" s="12" t="s">
        <v>73</v>
      </c>
      <c r="BM5" s="12">
        <v>63</v>
      </c>
      <c r="BN5" s="12" t="s">
        <v>43</v>
      </c>
      <c r="BO5" s="12" t="s">
        <v>44</v>
      </c>
      <c r="BP5" s="12" t="s">
        <v>545</v>
      </c>
      <c r="BQ5" s="12" t="s">
        <v>45</v>
      </c>
      <c r="BR5" s="12" t="s">
        <v>74</v>
      </c>
      <c r="BS5" s="12" t="s">
        <v>75</v>
      </c>
      <c r="BT5" s="12" t="s">
        <v>76</v>
      </c>
      <c r="BU5" s="6"/>
      <c r="BV5" s="7"/>
      <c r="BW5" s="7"/>
      <c r="BX5" s="7"/>
      <c r="BY5" s="7"/>
      <c r="BZ5" s="8"/>
      <c r="CA5" s="7"/>
    </row>
    <row r="6" spans="1:79" ht="30.75" thickBot="1" x14ac:dyDescent="0.3">
      <c r="A6" s="34" t="s">
        <v>77</v>
      </c>
      <c r="B6" s="34" t="s">
        <v>77</v>
      </c>
      <c r="C6" s="34" t="s">
        <v>77</v>
      </c>
      <c r="D6" s="34" t="s">
        <v>77</v>
      </c>
      <c r="E6" s="34" t="s">
        <v>77</v>
      </c>
      <c r="F6" s="34" t="s">
        <v>77</v>
      </c>
      <c r="G6" s="34" t="s">
        <v>77</v>
      </c>
      <c r="H6" s="34" t="s">
        <v>77</v>
      </c>
      <c r="I6" s="12" t="s">
        <v>81</v>
      </c>
      <c r="J6" s="34" t="s">
        <v>304</v>
      </c>
      <c r="K6" s="45">
        <v>804</v>
      </c>
      <c r="L6" s="45" t="s">
        <v>498</v>
      </c>
      <c r="M6" s="45">
        <v>33</v>
      </c>
      <c r="N6" s="26">
        <v>81281452</v>
      </c>
      <c r="O6" s="26" t="s">
        <v>547</v>
      </c>
      <c r="P6" s="26" t="s">
        <v>453</v>
      </c>
      <c r="Q6" s="46" t="s">
        <v>523</v>
      </c>
      <c r="R6" s="26">
        <v>101</v>
      </c>
      <c r="S6" s="5" t="s">
        <v>561</v>
      </c>
      <c r="T6" s="39">
        <v>1303</v>
      </c>
      <c r="U6" s="39">
        <v>203</v>
      </c>
      <c r="V6" s="37"/>
      <c r="W6" s="32">
        <v>203</v>
      </c>
      <c r="X6" s="31" t="s">
        <v>377</v>
      </c>
      <c r="Y6" s="31">
        <v>403</v>
      </c>
      <c r="Z6" s="31"/>
      <c r="AA6" s="26" t="s">
        <v>349</v>
      </c>
      <c r="AB6" s="26">
        <v>503</v>
      </c>
      <c r="AC6" s="26">
        <v>703</v>
      </c>
      <c r="AD6" s="27"/>
      <c r="AE6" s="20" t="s">
        <v>328</v>
      </c>
      <c r="AF6" s="20">
        <v>303</v>
      </c>
      <c r="AG6" s="40"/>
      <c r="AH6" s="5">
        <v>504</v>
      </c>
      <c r="AI6" s="5" t="s">
        <v>78</v>
      </c>
      <c r="AJ6" s="5">
        <v>803</v>
      </c>
      <c r="AK6" s="5"/>
      <c r="AL6" s="9">
        <v>604</v>
      </c>
      <c r="AM6" s="9" t="s">
        <v>182</v>
      </c>
      <c r="AN6" s="9">
        <v>199992</v>
      </c>
      <c r="AO6" s="9">
        <v>3773769</v>
      </c>
      <c r="AP6" s="2"/>
      <c r="AQ6" s="10">
        <v>1203</v>
      </c>
      <c r="AR6" s="10">
        <v>3773769</v>
      </c>
      <c r="AS6" s="10">
        <v>603</v>
      </c>
      <c r="AT6" s="11" t="s">
        <v>67</v>
      </c>
      <c r="AU6" s="10" t="s">
        <v>79</v>
      </c>
      <c r="AV6" s="10" t="s">
        <v>79</v>
      </c>
      <c r="AW6" s="10" t="s">
        <v>80</v>
      </c>
      <c r="AX6" s="10">
        <v>9</v>
      </c>
      <c r="AY6" s="10">
        <v>133</v>
      </c>
      <c r="AZ6" s="54" t="str">
        <f t="shared" si="0"/>
        <v>optimus_boost</v>
      </c>
      <c r="BA6" s="54" t="s">
        <v>544</v>
      </c>
      <c r="BB6" s="34" t="s">
        <v>557</v>
      </c>
      <c r="BC6" s="54">
        <v>-312923290</v>
      </c>
      <c r="BD6" s="58" t="str">
        <f t="shared" ref="BD6:BD20" si="3">"jamesconnors123+"&amp;BH6&amp;"@gmail.com"</f>
        <v>jamesconnors123+BOOST@gmail.com</v>
      </c>
      <c r="BE6" s="12" t="s">
        <v>81</v>
      </c>
      <c r="BF6" s="12" t="str">
        <f t="shared" si="1"/>
        <v>MR</v>
      </c>
      <c r="BG6" s="12" t="s">
        <v>82</v>
      </c>
      <c r="BH6" s="12" t="s">
        <v>83</v>
      </c>
      <c r="BI6" s="12" t="s">
        <v>84</v>
      </c>
      <c r="BJ6" s="12" t="s">
        <v>85</v>
      </c>
      <c r="BK6" s="12" t="str">
        <f t="shared" si="2"/>
        <v>1990-11-10</v>
      </c>
      <c r="BL6" s="12" t="s">
        <v>86</v>
      </c>
      <c r="BM6" s="12">
        <v>65</v>
      </c>
      <c r="BN6" s="12" t="s">
        <v>43</v>
      </c>
      <c r="BO6" s="12" t="s">
        <v>44</v>
      </c>
      <c r="BP6" s="12" t="s">
        <v>545</v>
      </c>
      <c r="BQ6" s="12" t="s">
        <v>45</v>
      </c>
      <c r="BR6" s="12" t="s">
        <v>87</v>
      </c>
      <c r="BS6" s="12" t="s">
        <v>88</v>
      </c>
      <c r="BT6" s="12" t="s">
        <v>89</v>
      </c>
      <c r="BU6" s="6"/>
      <c r="BV6" s="7"/>
      <c r="BW6" s="7"/>
      <c r="BX6" s="7"/>
      <c r="BY6" s="7"/>
      <c r="BZ6" s="8"/>
      <c r="CA6" s="7"/>
    </row>
    <row r="7" spans="1:79" ht="30.75" thickBot="1" x14ac:dyDescent="0.3">
      <c r="A7" s="34" t="s">
        <v>90</v>
      </c>
      <c r="B7" s="34" t="s">
        <v>90</v>
      </c>
      <c r="C7" s="34" t="s">
        <v>90</v>
      </c>
      <c r="D7" s="34" t="s">
        <v>90</v>
      </c>
      <c r="E7" s="34" t="s">
        <v>90</v>
      </c>
      <c r="F7" s="34" t="s">
        <v>90</v>
      </c>
      <c r="G7" s="34" t="s">
        <v>90</v>
      </c>
      <c r="H7" s="34" t="s">
        <v>90</v>
      </c>
      <c r="I7" s="12" t="s">
        <v>94</v>
      </c>
      <c r="J7" s="34" t="s">
        <v>304</v>
      </c>
      <c r="K7" s="45"/>
      <c r="L7" s="45" t="s">
        <v>499</v>
      </c>
      <c r="M7" s="45"/>
      <c r="N7" s="26">
        <v>81281452</v>
      </c>
      <c r="O7" s="26" t="s">
        <v>560</v>
      </c>
      <c r="P7" s="26" t="s">
        <v>454</v>
      </c>
      <c r="Q7" s="46" t="s">
        <v>524</v>
      </c>
      <c r="R7" s="26">
        <v>101</v>
      </c>
      <c r="S7" s="5">
        <v>175</v>
      </c>
      <c r="T7" s="39">
        <v>1304</v>
      </c>
      <c r="U7" s="39">
        <v>204</v>
      </c>
      <c r="V7" s="37"/>
      <c r="W7" s="32">
        <v>204</v>
      </c>
      <c r="X7" s="31" t="s">
        <v>378</v>
      </c>
      <c r="Y7" s="31">
        <v>404</v>
      </c>
      <c r="Z7" s="31"/>
      <c r="AA7" s="26" t="s">
        <v>350</v>
      </c>
      <c r="AB7" s="26">
        <v>504</v>
      </c>
      <c r="AC7" s="26">
        <v>704</v>
      </c>
      <c r="AD7" s="27"/>
      <c r="AE7" s="20" t="s">
        <v>329</v>
      </c>
      <c r="AF7" s="20">
        <v>304</v>
      </c>
      <c r="AG7" s="21"/>
      <c r="AH7" s="5">
        <v>503</v>
      </c>
      <c r="AI7" s="5" t="s">
        <v>91</v>
      </c>
      <c r="AJ7" s="5">
        <v>804</v>
      </c>
      <c r="AK7" s="5"/>
      <c r="AL7" s="9">
        <v>605</v>
      </c>
      <c r="AM7" s="9" t="s">
        <v>34</v>
      </c>
      <c r="AN7" s="9">
        <v>199993</v>
      </c>
      <c r="AO7" s="9">
        <v>3773770</v>
      </c>
      <c r="AP7" s="2"/>
      <c r="AQ7" s="10">
        <v>1204</v>
      </c>
      <c r="AR7" s="10">
        <v>3773770</v>
      </c>
      <c r="AS7" s="10">
        <v>604</v>
      </c>
      <c r="AT7" s="10" t="s">
        <v>92</v>
      </c>
      <c r="AU7" s="10" t="s">
        <v>54</v>
      </c>
      <c r="AV7" s="10" t="s">
        <v>54</v>
      </c>
      <c r="AW7" s="10" t="s">
        <v>93</v>
      </c>
      <c r="AX7" s="10">
        <v>3</v>
      </c>
      <c r="AY7" s="10"/>
      <c r="AZ7" s="54" t="str">
        <f t="shared" si="0"/>
        <v>optimus_twirl</v>
      </c>
      <c r="BA7" s="54" t="s">
        <v>544</v>
      </c>
      <c r="BB7" s="54" t="s">
        <v>558</v>
      </c>
      <c r="BC7" s="54"/>
      <c r="BD7" s="58" t="str">
        <f t="shared" si="3"/>
        <v>jamesconnors123+TWIRL@gmail.com</v>
      </c>
      <c r="BE7" s="12" t="s">
        <v>94</v>
      </c>
      <c r="BF7" s="12" t="str">
        <f t="shared" si="1"/>
        <v>MRS</v>
      </c>
      <c r="BG7" s="12" t="s">
        <v>95</v>
      </c>
      <c r="BH7" s="12" t="s">
        <v>96</v>
      </c>
      <c r="BI7" s="12" t="s">
        <v>97</v>
      </c>
      <c r="BJ7" s="12" t="s">
        <v>98</v>
      </c>
      <c r="BK7" s="12" t="str">
        <f t="shared" si="2"/>
        <v>1975-10-18</v>
      </c>
      <c r="BL7" s="12" t="s">
        <v>99</v>
      </c>
      <c r="BM7" s="12">
        <v>61</v>
      </c>
      <c r="BN7" s="12" t="s">
        <v>43</v>
      </c>
      <c r="BO7" s="12" t="s">
        <v>44</v>
      </c>
      <c r="BP7" s="12" t="s">
        <v>545</v>
      </c>
      <c r="BQ7" s="12" t="s">
        <v>45</v>
      </c>
      <c r="BR7" s="12" t="s">
        <v>100</v>
      </c>
      <c r="BS7" s="12" t="s">
        <v>101</v>
      </c>
      <c r="BT7" s="12" t="s">
        <v>102</v>
      </c>
      <c r="BU7" s="6"/>
      <c r="BV7" s="7"/>
      <c r="BW7" s="7"/>
      <c r="BX7" s="7"/>
      <c r="BY7" s="7"/>
      <c r="BZ7" s="8"/>
      <c r="CA7" s="7"/>
    </row>
    <row r="8" spans="1:79" ht="30.75" thickBot="1" x14ac:dyDescent="0.3">
      <c r="A8" s="34" t="s">
        <v>103</v>
      </c>
      <c r="B8" s="34" t="s">
        <v>103</v>
      </c>
      <c r="C8" s="34" t="s">
        <v>103</v>
      </c>
      <c r="D8" s="34" t="s">
        <v>103</v>
      </c>
      <c r="E8" s="34" t="s">
        <v>103</v>
      </c>
      <c r="F8" s="34" t="s">
        <v>103</v>
      </c>
      <c r="G8" s="34" t="s">
        <v>103</v>
      </c>
      <c r="H8" s="34" t="s">
        <v>103</v>
      </c>
      <c r="I8" s="12" t="s">
        <v>109</v>
      </c>
      <c r="J8" s="34" t="s">
        <v>304</v>
      </c>
      <c r="K8" s="45"/>
      <c r="L8" s="45" t="s">
        <v>500</v>
      </c>
      <c r="M8" s="45"/>
      <c r="N8" s="26">
        <v>81281455</v>
      </c>
      <c r="O8" s="26" t="s">
        <v>560</v>
      </c>
      <c r="P8" s="26" t="s">
        <v>455</v>
      </c>
      <c r="Q8" s="46" t="s">
        <v>525</v>
      </c>
      <c r="R8" s="26">
        <v>101</v>
      </c>
      <c r="S8" s="5">
        <v>176</v>
      </c>
      <c r="T8" s="39">
        <v>1305</v>
      </c>
      <c r="U8" s="39">
        <v>205</v>
      </c>
      <c r="V8" s="37"/>
      <c r="W8" s="32">
        <v>205</v>
      </c>
      <c r="X8" s="31" t="s">
        <v>379</v>
      </c>
      <c r="Y8" s="31">
        <v>405</v>
      </c>
      <c r="Z8" s="31"/>
      <c r="AA8" s="26" t="s">
        <v>351</v>
      </c>
      <c r="AB8" s="26">
        <v>505</v>
      </c>
      <c r="AC8" s="26">
        <v>705</v>
      </c>
      <c r="AD8" s="27"/>
      <c r="AE8" s="20" t="s">
        <v>330</v>
      </c>
      <c r="AF8" s="20">
        <v>305</v>
      </c>
      <c r="AG8" s="21"/>
      <c r="AH8" s="5">
        <v>508</v>
      </c>
      <c r="AI8" s="5" t="s">
        <v>104</v>
      </c>
      <c r="AJ8" s="5">
        <v>805</v>
      </c>
      <c r="AK8" s="5"/>
      <c r="AL8" s="9">
        <v>606</v>
      </c>
      <c r="AM8" s="9" t="s">
        <v>34</v>
      </c>
      <c r="AN8" s="9">
        <v>199994</v>
      </c>
      <c r="AO8" s="9">
        <v>3773771</v>
      </c>
      <c r="AP8" s="2"/>
      <c r="AQ8" s="10">
        <v>1208</v>
      </c>
      <c r="AR8" s="10">
        <v>3773771</v>
      </c>
      <c r="AS8" s="10">
        <v>605</v>
      </c>
      <c r="AT8" s="10" t="s">
        <v>105</v>
      </c>
      <c r="AU8" s="10" t="s">
        <v>106</v>
      </c>
      <c r="AV8" s="10" t="s">
        <v>107</v>
      </c>
      <c r="AW8" s="10" t="s">
        <v>108</v>
      </c>
      <c r="AX8" s="10">
        <v>7</v>
      </c>
      <c r="AY8" s="10"/>
      <c r="AZ8" s="54" t="str">
        <f t="shared" si="0"/>
        <v>optimus_twix</v>
      </c>
      <c r="BA8" s="54" t="s">
        <v>544</v>
      </c>
      <c r="BB8" s="54" t="s">
        <v>558</v>
      </c>
      <c r="BC8" s="54"/>
      <c r="BD8" s="58" t="str">
        <f t="shared" si="3"/>
        <v>jamesconnors123+TWIX@gmail.com</v>
      </c>
      <c r="BE8" s="12" t="s">
        <v>109</v>
      </c>
      <c r="BF8" s="12" t="str">
        <f t="shared" si="1"/>
        <v>MRS</v>
      </c>
      <c r="BG8" s="12" t="s">
        <v>110</v>
      </c>
      <c r="BH8" s="12" t="s">
        <v>111</v>
      </c>
      <c r="BI8" s="12" t="s">
        <v>112</v>
      </c>
      <c r="BJ8" s="12" t="s">
        <v>113</v>
      </c>
      <c r="BK8" s="12" t="str">
        <f t="shared" si="2"/>
        <v>1966-04-08</v>
      </c>
      <c r="BL8" s="12" t="s">
        <v>114</v>
      </c>
      <c r="BM8" s="12">
        <v>63</v>
      </c>
      <c r="BN8" s="12" t="s">
        <v>43</v>
      </c>
      <c r="BO8" s="12" t="s">
        <v>44</v>
      </c>
      <c r="BP8" s="12" t="s">
        <v>545</v>
      </c>
      <c r="BQ8" s="12" t="s">
        <v>45</v>
      </c>
      <c r="BR8" s="12" t="s">
        <v>115</v>
      </c>
      <c r="BS8" s="12" t="s">
        <v>116</v>
      </c>
      <c r="BT8" s="12" t="s">
        <v>117</v>
      </c>
      <c r="BU8" s="6"/>
      <c r="BV8" s="7"/>
      <c r="BW8" s="7"/>
      <c r="BX8" s="7"/>
      <c r="BY8" s="7"/>
      <c r="BZ8" s="8"/>
      <c r="CA8" s="7"/>
    </row>
    <row r="9" spans="1:79" ht="30.75" thickBot="1" x14ac:dyDescent="0.3">
      <c r="A9" s="34" t="s">
        <v>118</v>
      </c>
      <c r="B9" s="34" t="s">
        <v>118</v>
      </c>
      <c r="C9" s="34" t="s">
        <v>118</v>
      </c>
      <c r="D9" s="34" t="s">
        <v>118</v>
      </c>
      <c r="E9" s="34" t="s">
        <v>118</v>
      </c>
      <c r="F9" s="34" t="s">
        <v>118</v>
      </c>
      <c r="G9" s="34" t="s">
        <v>118</v>
      </c>
      <c r="H9" s="34" t="s">
        <v>118</v>
      </c>
      <c r="I9" s="12" t="s">
        <v>122</v>
      </c>
      <c r="J9" s="34" t="s">
        <v>304</v>
      </c>
      <c r="K9" s="45"/>
      <c r="L9" s="45" t="s">
        <v>501</v>
      </c>
      <c r="M9" s="45"/>
      <c r="N9" s="26"/>
      <c r="O9" s="26"/>
      <c r="P9" s="26" t="s">
        <v>456</v>
      </c>
      <c r="Q9" s="46" t="s">
        <v>526</v>
      </c>
      <c r="R9" s="26">
        <v>102</v>
      </c>
      <c r="S9" s="26"/>
      <c r="T9" s="39">
        <v>1306</v>
      </c>
      <c r="U9" s="39">
        <v>206</v>
      </c>
      <c r="V9" s="37"/>
      <c r="W9" s="32">
        <v>206</v>
      </c>
      <c r="X9" s="31" t="s">
        <v>380</v>
      </c>
      <c r="Y9" s="31">
        <v>406</v>
      </c>
      <c r="Z9" s="31"/>
      <c r="AA9" s="26" t="s">
        <v>352</v>
      </c>
      <c r="AB9" s="26">
        <v>506</v>
      </c>
      <c r="AC9" s="26">
        <v>706</v>
      </c>
      <c r="AD9" s="36">
        <v>132</v>
      </c>
      <c r="AE9" s="20" t="s">
        <v>331</v>
      </c>
      <c r="AF9" s="20">
        <v>306</v>
      </c>
      <c r="AG9" s="5">
        <v>166</v>
      </c>
      <c r="AH9" s="5">
        <v>505</v>
      </c>
      <c r="AI9" s="5" t="s">
        <v>119</v>
      </c>
      <c r="AJ9" s="5">
        <v>806</v>
      </c>
      <c r="AK9" s="5"/>
      <c r="AL9" s="9">
        <v>607</v>
      </c>
      <c r="AM9" s="9" t="s">
        <v>34</v>
      </c>
      <c r="AN9" s="9">
        <v>199995</v>
      </c>
      <c r="AO9" s="9">
        <v>3773772</v>
      </c>
      <c r="AP9" s="2"/>
      <c r="AQ9" s="10">
        <v>1209</v>
      </c>
      <c r="AR9" s="10">
        <v>3773772</v>
      </c>
      <c r="AS9" s="10">
        <v>606</v>
      </c>
      <c r="AT9" s="10" t="s">
        <v>120</v>
      </c>
      <c r="AU9" s="10" t="s">
        <v>54</v>
      </c>
      <c r="AV9" s="10" t="s">
        <v>54</v>
      </c>
      <c r="AW9" s="10" t="s">
        <v>121</v>
      </c>
      <c r="AX9" s="10">
        <v>4</v>
      </c>
      <c r="AY9" s="10"/>
      <c r="AZ9" s="54" t="str">
        <f t="shared" si="0"/>
        <v>optimus_rolo</v>
      </c>
      <c r="BA9" s="54" t="s">
        <v>544</v>
      </c>
      <c r="BB9" s="54" t="s">
        <v>558</v>
      </c>
      <c r="BC9" s="54"/>
      <c r="BD9" s="58" t="str">
        <f t="shared" si="3"/>
        <v>jamesconnors123+ROLO@gmail.com</v>
      </c>
      <c r="BE9" s="12" t="s">
        <v>122</v>
      </c>
      <c r="BF9" s="12" t="str">
        <f t="shared" si="1"/>
        <v>MR</v>
      </c>
      <c r="BG9" s="12" t="s">
        <v>123</v>
      </c>
      <c r="BH9" s="12" t="s">
        <v>124</v>
      </c>
      <c r="BI9" s="12" t="s">
        <v>125</v>
      </c>
      <c r="BJ9" s="12" t="s">
        <v>126</v>
      </c>
      <c r="BK9" s="12" t="str">
        <f t="shared" si="2"/>
        <v>1974-05-25</v>
      </c>
      <c r="BL9" s="12" t="s">
        <v>127</v>
      </c>
      <c r="BM9" s="12">
        <v>65</v>
      </c>
      <c r="BN9" s="12" t="s">
        <v>43</v>
      </c>
      <c r="BO9" s="12" t="s">
        <v>44</v>
      </c>
      <c r="BP9" s="12" t="s">
        <v>545</v>
      </c>
      <c r="BQ9" s="12" t="s">
        <v>45</v>
      </c>
      <c r="BR9" s="12" t="s">
        <v>128</v>
      </c>
      <c r="BS9" s="12" t="s">
        <v>129</v>
      </c>
      <c r="BT9" s="12" t="s">
        <v>130</v>
      </c>
      <c r="BU9" s="6"/>
      <c r="BV9" s="7"/>
      <c r="BW9" s="7"/>
      <c r="BX9" s="7"/>
      <c r="BY9" s="7"/>
      <c r="BZ9" s="8"/>
      <c r="CA9" s="7"/>
    </row>
    <row r="10" spans="1:79" ht="30.75" thickBot="1" x14ac:dyDescent="0.3">
      <c r="A10" s="34" t="s">
        <v>131</v>
      </c>
      <c r="B10" s="34" t="s">
        <v>131</v>
      </c>
      <c r="C10" s="34" t="s">
        <v>131</v>
      </c>
      <c r="D10" s="34" t="s">
        <v>131</v>
      </c>
      <c r="E10" s="34" t="s">
        <v>131</v>
      </c>
      <c r="F10" s="34" t="s">
        <v>131</v>
      </c>
      <c r="G10" s="34" t="s">
        <v>131</v>
      </c>
      <c r="H10" s="34" t="s">
        <v>131</v>
      </c>
      <c r="I10" s="12" t="s">
        <v>134</v>
      </c>
      <c r="J10" s="34" t="s">
        <v>304</v>
      </c>
      <c r="K10" s="45"/>
      <c r="L10" s="45" t="s">
        <v>502</v>
      </c>
      <c r="M10" s="45"/>
      <c r="N10" s="26"/>
      <c r="O10" s="26"/>
      <c r="P10" s="26" t="s">
        <v>457</v>
      </c>
      <c r="Q10" s="46" t="s">
        <v>527</v>
      </c>
      <c r="R10" s="26">
        <v>102</v>
      </c>
      <c r="S10" s="43">
        <v>120</v>
      </c>
      <c r="T10" s="39">
        <v>1307</v>
      </c>
      <c r="U10" s="39">
        <v>207</v>
      </c>
      <c r="V10" s="37"/>
      <c r="W10" s="32">
        <v>207</v>
      </c>
      <c r="X10" s="31" t="s">
        <v>381</v>
      </c>
      <c r="Y10" s="31">
        <v>407</v>
      </c>
      <c r="Z10" s="31"/>
      <c r="AA10" s="26" t="s">
        <v>353</v>
      </c>
      <c r="AB10" s="26">
        <v>507</v>
      </c>
      <c r="AC10" s="26">
        <v>707</v>
      </c>
      <c r="AD10" s="27"/>
      <c r="AE10" s="20" t="s">
        <v>332</v>
      </c>
      <c r="AF10" s="20">
        <v>307</v>
      </c>
      <c r="AG10" s="5">
        <v>167</v>
      </c>
      <c r="AH10" s="5">
        <v>506</v>
      </c>
      <c r="AI10" s="5" t="s">
        <v>132</v>
      </c>
      <c r="AJ10" s="5">
        <v>807</v>
      </c>
      <c r="AK10" s="5"/>
      <c r="AL10" s="9">
        <v>609</v>
      </c>
      <c r="AM10" s="9" t="s">
        <v>34</v>
      </c>
      <c r="AN10" s="9">
        <v>199996</v>
      </c>
      <c r="AO10" s="9">
        <v>3773773</v>
      </c>
      <c r="AP10" s="2"/>
      <c r="AQ10" s="10">
        <v>1213</v>
      </c>
      <c r="AR10" s="10">
        <v>3773773</v>
      </c>
      <c r="AS10" s="10">
        <v>607</v>
      </c>
      <c r="AT10" s="10" t="s">
        <v>133</v>
      </c>
      <c r="AU10" s="10" t="s">
        <v>106</v>
      </c>
      <c r="AV10" s="10" t="s">
        <v>107</v>
      </c>
      <c r="AW10" s="10" t="s">
        <v>108</v>
      </c>
      <c r="AX10" s="10">
        <v>7</v>
      </c>
      <c r="AY10" s="10"/>
      <c r="AZ10" s="54" t="str">
        <f t="shared" si="0"/>
        <v>optimus_golf</v>
      </c>
      <c r="BA10" s="54" t="s">
        <v>544</v>
      </c>
      <c r="BB10" s="54" t="s">
        <v>558</v>
      </c>
      <c r="BC10" s="54"/>
      <c r="BD10" s="58" t="str">
        <f t="shared" si="3"/>
        <v>jamesconnors123+GOLF@gmail.com</v>
      </c>
      <c r="BE10" s="12" t="s">
        <v>134</v>
      </c>
      <c r="BF10" s="12" t="str">
        <f t="shared" si="1"/>
        <v>MR</v>
      </c>
      <c r="BG10" s="12" t="s">
        <v>135</v>
      </c>
      <c r="BH10" s="12" t="s">
        <v>136</v>
      </c>
      <c r="BI10" s="12" t="s">
        <v>137</v>
      </c>
      <c r="BJ10" s="12" t="s">
        <v>138</v>
      </c>
      <c r="BK10" s="12" t="str">
        <f t="shared" si="2"/>
        <v>1964-12-03</v>
      </c>
      <c r="BL10" s="12" t="s">
        <v>139</v>
      </c>
      <c r="BM10" s="12">
        <v>61</v>
      </c>
      <c r="BN10" s="12" t="s">
        <v>43</v>
      </c>
      <c r="BO10" s="12" t="s">
        <v>44</v>
      </c>
      <c r="BP10" s="12" t="s">
        <v>545</v>
      </c>
      <c r="BQ10" s="12" t="s">
        <v>45</v>
      </c>
      <c r="BR10" s="12" t="s">
        <v>140</v>
      </c>
      <c r="BS10" s="12" t="s">
        <v>141</v>
      </c>
      <c r="BT10" s="12" t="s">
        <v>142</v>
      </c>
      <c r="BU10" s="6"/>
      <c r="BV10" s="7"/>
      <c r="BW10" s="7"/>
      <c r="BX10" s="7"/>
      <c r="BY10" s="7"/>
      <c r="BZ10" s="8"/>
      <c r="CA10" s="7"/>
    </row>
    <row r="11" spans="1:79" ht="30" x14ac:dyDescent="0.25">
      <c r="A11" s="34" t="s">
        <v>143</v>
      </c>
      <c r="B11" s="34" t="s">
        <v>143</v>
      </c>
      <c r="C11" s="34" t="s">
        <v>143</v>
      </c>
      <c r="D11" s="34" t="s">
        <v>143</v>
      </c>
      <c r="E11" s="34" t="s">
        <v>143</v>
      </c>
      <c r="F11" s="34" t="s">
        <v>143</v>
      </c>
      <c r="G11" s="34" t="s">
        <v>143</v>
      </c>
      <c r="H11" s="34" t="s">
        <v>143</v>
      </c>
      <c r="I11" s="12" t="s">
        <v>146</v>
      </c>
      <c r="J11" s="34" t="s">
        <v>304</v>
      </c>
      <c r="K11" s="45"/>
      <c r="L11" s="45" t="s">
        <v>503</v>
      </c>
      <c r="M11" s="45"/>
      <c r="N11" s="26"/>
      <c r="O11" s="26"/>
      <c r="P11" s="26" t="s">
        <v>458</v>
      </c>
      <c r="Q11" s="46" t="s">
        <v>528</v>
      </c>
      <c r="R11" s="26">
        <v>102</v>
      </c>
      <c r="S11" s="43">
        <v>121</v>
      </c>
      <c r="T11" s="39">
        <v>1327</v>
      </c>
      <c r="U11" s="39">
        <v>208</v>
      </c>
      <c r="V11" s="5">
        <v>154</v>
      </c>
      <c r="W11" s="32">
        <v>209</v>
      </c>
      <c r="X11" s="31" t="s">
        <v>382</v>
      </c>
      <c r="Y11" s="31">
        <v>408</v>
      </c>
      <c r="Z11" s="31"/>
      <c r="AA11" s="26" t="s">
        <v>354</v>
      </c>
      <c r="AB11" s="26">
        <v>508</v>
      </c>
      <c r="AC11" s="26">
        <v>708</v>
      </c>
      <c r="AD11" s="27"/>
      <c r="AE11" s="20" t="s">
        <v>333</v>
      </c>
      <c r="AF11" s="20">
        <v>308</v>
      </c>
      <c r="AG11" s="21"/>
      <c r="AH11" s="5">
        <v>507</v>
      </c>
      <c r="AI11" s="5" t="s">
        <v>144</v>
      </c>
      <c r="AJ11" s="5">
        <v>808</v>
      </c>
      <c r="AK11" s="5"/>
      <c r="AL11" s="9">
        <v>610</v>
      </c>
      <c r="AM11" s="9" t="s">
        <v>34</v>
      </c>
      <c r="AN11" s="9">
        <v>199997</v>
      </c>
      <c r="AO11" s="9">
        <v>3773774</v>
      </c>
      <c r="AP11" s="2"/>
      <c r="AQ11" s="10">
        <v>1214</v>
      </c>
      <c r="AR11" s="10">
        <v>3773774</v>
      </c>
      <c r="AS11" s="10">
        <v>608</v>
      </c>
      <c r="AT11" s="10" t="s">
        <v>145</v>
      </c>
      <c r="AU11" s="10" t="s">
        <v>53</v>
      </c>
      <c r="AV11" s="10" t="s">
        <v>54</v>
      </c>
      <c r="AW11" s="10" t="s">
        <v>55</v>
      </c>
      <c r="AX11" s="10">
        <v>3</v>
      </c>
      <c r="AY11" s="10"/>
      <c r="AZ11" s="54" t="str">
        <f t="shared" si="0"/>
        <v>optimus_football</v>
      </c>
      <c r="BA11" s="54" t="s">
        <v>544</v>
      </c>
      <c r="BB11" s="54" t="s">
        <v>558</v>
      </c>
      <c r="BC11" s="54"/>
      <c r="BD11" s="58" t="str">
        <f t="shared" si="3"/>
        <v>jamesconnors123+FOOTBALL@gmail.com</v>
      </c>
      <c r="BE11" s="12" t="s">
        <v>146</v>
      </c>
      <c r="BF11" s="12" t="str">
        <f t="shared" si="1"/>
        <v>MR</v>
      </c>
      <c r="BG11" s="12" t="s">
        <v>147</v>
      </c>
      <c r="BH11" s="12" t="s">
        <v>148</v>
      </c>
      <c r="BI11" s="12" t="s">
        <v>149</v>
      </c>
      <c r="BJ11" s="12" t="s">
        <v>150</v>
      </c>
      <c r="BK11" s="12" t="str">
        <f t="shared" si="2"/>
        <v>1970-07-30</v>
      </c>
      <c r="BL11" s="12" t="s">
        <v>151</v>
      </c>
      <c r="BM11" s="12">
        <v>63</v>
      </c>
      <c r="BN11" s="12" t="s">
        <v>43</v>
      </c>
      <c r="BO11" s="12" t="s">
        <v>44</v>
      </c>
      <c r="BP11" s="12" t="s">
        <v>545</v>
      </c>
      <c r="BQ11" s="12" t="s">
        <v>45</v>
      </c>
      <c r="BR11" s="12" t="s">
        <v>152</v>
      </c>
      <c r="BS11" s="12" t="s">
        <v>153</v>
      </c>
      <c r="BT11" s="12" t="s">
        <v>154</v>
      </c>
    </row>
    <row r="12" spans="1:79" ht="30" x14ac:dyDescent="0.25">
      <c r="A12" s="34" t="s">
        <v>155</v>
      </c>
      <c r="B12" s="34" t="s">
        <v>155</v>
      </c>
      <c r="C12" s="34" t="s">
        <v>155</v>
      </c>
      <c r="D12" s="34" t="s">
        <v>155</v>
      </c>
      <c r="E12" s="34" t="s">
        <v>155</v>
      </c>
      <c r="F12" s="34" t="s">
        <v>155</v>
      </c>
      <c r="G12" s="34" t="s">
        <v>155</v>
      </c>
      <c r="H12" s="34" t="s">
        <v>155</v>
      </c>
      <c r="I12" s="12" t="s">
        <v>159</v>
      </c>
      <c r="J12" s="34" t="s">
        <v>304</v>
      </c>
      <c r="K12" s="45"/>
      <c r="L12" s="45" t="s">
        <v>504</v>
      </c>
      <c r="M12" s="45"/>
      <c r="N12" s="26"/>
      <c r="O12" s="26"/>
      <c r="P12" s="26" t="s">
        <v>459</v>
      </c>
      <c r="Q12" s="46" t="s">
        <v>529</v>
      </c>
      <c r="R12" s="26">
        <v>102</v>
      </c>
      <c r="S12" s="43">
        <v>122</v>
      </c>
      <c r="T12" s="39">
        <v>1331</v>
      </c>
      <c r="U12" s="39">
        <v>209</v>
      </c>
      <c r="V12" s="5">
        <v>285</v>
      </c>
      <c r="W12" s="32">
        <v>210</v>
      </c>
      <c r="X12" s="31" t="s">
        <v>374</v>
      </c>
      <c r="Y12" s="31">
        <v>409</v>
      </c>
      <c r="Z12" s="31"/>
      <c r="AA12" s="26" t="s">
        <v>355</v>
      </c>
      <c r="AB12" s="26">
        <v>509</v>
      </c>
      <c r="AC12" s="26">
        <v>709</v>
      </c>
      <c r="AD12" s="27"/>
      <c r="AE12" s="20" t="s">
        <v>334</v>
      </c>
      <c r="AF12" s="20">
        <v>309</v>
      </c>
      <c r="AG12" s="21"/>
      <c r="AH12" s="5">
        <v>510</v>
      </c>
      <c r="AI12" s="5" t="s">
        <v>156</v>
      </c>
      <c r="AJ12" s="5">
        <v>809</v>
      </c>
      <c r="AK12" s="5"/>
      <c r="AL12" s="9">
        <v>601</v>
      </c>
      <c r="AM12" s="9" t="s">
        <v>182</v>
      </c>
      <c r="AN12" s="9">
        <v>199998</v>
      </c>
      <c r="AO12" s="9">
        <v>3773775</v>
      </c>
      <c r="AP12" s="2"/>
      <c r="AQ12" s="10">
        <v>1217</v>
      </c>
      <c r="AR12" s="10">
        <v>3773775</v>
      </c>
      <c r="AS12" s="10">
        <v>609</v>
      </c>
      <c r="AT12" s="10" t="s">
        <v>157</v>
      </c>
      <c r="AU12" s="10" t="s">
        <v>54</v>
      </c>
      <c r="AV12" s="10" t="s">
        <v>107</v>
      </c>
      <c r="AW12" s="10" t="s">
        <v>158</v>
      </c>
      <c r="AX12" s="10">
        <v>8</v>
      </c>
      <c r="AY12" s="10"/>
      <c r="AZ12" s="54" t="str">
        <f t="shared" si="0"/>
        <v>optimus_rugby</v>
      </c>
      <c r="BA12" s="54" t="s">
        <v>544</v>
      </c>
      <c r="BB12" s="54" t="s">
        <v>558</v>
      </c>
      <c r="BC12" s="54"/>
      <c r="BD12" s="58" t="str">
        <f t="shared" si="3"/>
        <v>jamesconnors123+RUGBY@gmail.com</v>
      </c>
      <c r="BE12" s="12" t="s">
        <v>159</v>
      </c>
      <c r="BF12" s="12" t="str">
        <f t="shared" si="1"/>
        <v>MR</v>
      </c>
      <c r="BG12" s="12" t="s">
        <v>160</v>
      </c>
      <c r="BH12" s="12" t="s">
        <v>161</v>
      </c>
      <c r="BI12" s="12" t="s">
        <v>162</v>
      </c>
      <c r="BJ12" s="12" t="s">
        <v>163</v>
      </c>
      <c r="BK12" s="12" t="str">
        <f t="shared" si="2"/>
        <v>1982-05-05</v>
      </c>
      <c r="BL12" s="12" t="s">
        <v>164</v>
      </c>
      <c r="BM12" s="12">
        <v>65</v>
      </c>
      <c r="BN12" s="12" t="s">
        <v>43</v>
      </c>
      <c r="BO12" s="12" t="s">
        <v>44</v>
      </c>
      <c r="BP12" s="12" t="s">
        <v>545</v>
      </c>
      <c r="BQ12" s="12" t="s">
        <v>45</v>
      </c>
      <c r="BR12" s="12" t="s">
        <v>165</v>
      </c>
      <c r="BS12" s="12" t="s">
        <v>166</v>
      </c>
      <c r="BT12" s="12" t="s">
        <v>167</v>
      </c>
    </row>
    <row r="13" spans="1:79" ht="30" x14ac:dyDescent="0.25">
      <c r="A13" s="34" t="s">
        <v>168</v>
      </c>
      <c r="B13" s="34" t="s">
        <v>168</v>
      </c>
      <c r="C13" s="34" t="s">
        <v>168</v>
      </c>
      <c r="D13" s="34" t="s">
        <v>168</v>
      </c>
      <c r="E13" s="34" t="s">
        <v>168</v>
      </c>
      <c r="F13" s="34" t="s">
        <v>168</v>
      </c>
      <c r="G13" s="34" t="s">
        <v>168</v>
      </c>
      <c r="H13" s="34" t="s">
        <v>168</v>
      </c>
      <c r="I13" s="12" t="s">
        <v>171</v>
      </c>
      <c r="J13" s="34" t="s">
        <v>304</v>
      </c>
      <c r="K13" s="45"/>
      <c r="L13" s="45" t="s">
        <v>505</v>
      </c>
      <c r="M13" s="45"/>
      <c r="N13" s="26"/>
      <c r="O13" s="26"/>
      <c r="P13" s="26" t="s">
        <v>460</v>
      </c>
      <c r="Q13" s="46" t="s">
        <v>530</v>
      </c>
      <c r="R13" s="26">
        <v>102</v>
      </c>
      <c r="S13" s="43">
        <v>123</v>
      </c>
      <c r="T13" s="38">
        <v>1311</v>
      </c>
      <c r="U13" s="39">
        <v>210</v>
      </c>
      <c r="V13" s="5">
        <v>286</v>
      </c>
      <c r="W13" s="33">
        <v>201</v>
      </c>
      <c r="X13" s="31" t="s">
        <v>383</v>
      </c>
      <c r="Y13" s="31">
        <v>410</v>
      </c>
      <c r="Z13" s="31"/>
      <c r="AA13" s="26" t="s">
        <v>356</v>
      </c>
      <c r="AB13" s="26">
        <v>510</v>
      </c>
      <c r="AC13" s="26">
        <v>710</v>
      </c>
      <c r="AD13" s="27"/>
      <c r="AE13" s="20" t="s">
        <v>335</v>
      </c>
      <c r="AF13" s="20">
        <v>310</v>
      </c>
      <c r="AG13" s="21"/>
      <c r="AH13" s="5">
        <v>501</v>
      </c>
      <c r="AI13" s="5" t="s">
        <v>169</v>
      </c>
      <c r="AJ13" s="5">
        <v>810</v>
      </c>
      <c r="AK13" s="5"/>
      <c r="AL13" s="9">
        <v>602</v>
      </c>
      <c r="AM13" s="9" t="s">
        <v>34</v>
      </c>
      <c r="AN13" s="9">
        <v>199999</v>
      </c>
      <c r="AO13" s="9">
        <v>3773776</v>
      </c>
      <c r="AP13" s="2"/>
      <c r="AQ13" s="10">
        <v>1218</v>
      </c>
      <c r="AR13" s="10">
        <v>3773776</v>
      </c>
      <c r="AS13" s="10">
        <v>610</v>
      </c>
      <c r="AT13" s="10" t="s">
        <v>170</v>
      </c>
      <c r="AU13" s="10" t="s">
        <v>106</v>
      </c>
      <c r="AV13" s="10" t="s">
        <v>107</v>
      </c>
      <c r="AW13" s="10" t="s">
        <v>108</v>
      </c>
      <c r="AX13" s="10">
        <v>7</v>
      </c>
      <c r="AY13" s="43">
        <v>128</v>
      </c>
      <c r="AZ13" s="54" t="str">
        <f t="shared" si="0"/>
        <v>optimus_snooker</v>
      </c>
      <c r="BA13" s="54" t="s">
        <v>544</v>
      </c>
      <c r="BB13" s="54" t="s">
        <v>558</v>
      </c>
      <c r="BC13" s="54"/>
      <c r="BD13" s="58" t="str">
        <f t="shared" si="3"/>
        <v>jamesconnors123+SNOOKER@gmail.com</v>
      </c>
      <c r="BE13" s="12" t="s">
        <v>171</v>
      </c>
      <c r="BF13" s="12" t="str">
        <f t="shared" si="1"/>
        <v>MRS</v>
      </c>
      <c r="BG13" s="12" t="s">
        <v>172</v>
      </c>
      <c r="BH13" s="12" t="s">
        <v>173</v>
      </c>
      <c r="BI13" s="12" t="s">
        <v>174</v>
      </c>
      <c r="BJ13" s="12" t="s">
        <v>175</v>
      </c>
      <c r="BK13" s="12" t="str">
        <f t="shared" si="2"/>
        <v>1991-09-25</v>
      </c>
      <c r="BL13" s="12" t="s">
        <v>176</v>
      </c>
      <c r="BM13" s="12">
        <v>61</v>
      </c>
      <c r="BN13" s="12" t="s">
        <v>43</v>
      </c>
      <c r="BO13" s="12" t="s">
        <v>44</v>
      </c>
      <c r="BP13" s="12" t="s">
        <v>545</v>
      </c>
      <c r="BQ13" s="12" t="s">
        <v>45</v>
      </c>
      <c r="BR13" s="12" t="s">
        <v>177</v>
      </c>
      <c r="BS13" s="12" t="s">
        <v>178</v>
      </c>
      <c r="BT13" s="12" t="s">
        <v>179</v>
      </c>
    </row>
    <row r="14" spans="1:79" ht="30" x14ac:dyDescent="0.25">
      <c r="A14" s="34" t="s">
        <v>180</v>
      </c>
      <c r="B14" s="34" t="s">
        <v>180</v>
      </c>
      <c r="C14" s="34" t="s">
        <v>180</v>
      </c>
      <c r="D14" s="34" t="s">
        <v>180</v>
      </c>
      <c r="E14" s="34" t="s">
        <v>180</v>
      </c>
      <c r="F14" s="34" t="s">
        <v>180</v>
      </c>
      <c r="G14" s="34" t="s">
        <v>180</v>
      </c>
      <c r="H14" s="34" t="s">
        <v>180</v>
      </c>
      <c r="I14" s="12" t="s">
        <v>183</v>
      </c>
      <c r="J14" s="34" t="s">
        <v>305</v>
      </c>
      <c r="K14" s="43">
        <v>801</v>
      </c>
      <c r="L14" s="43" t="s">
        <v>506</v>
      </c>
      <c r="M14" s="43">
        <v>9</v>
      </c>
      <c r="N14" s="26"/>
      <c r="O14" s="26"/>
      <c r="P14" s="26" t="s">
        <v>461</v>
      </c>
      <c r="Q14" s="46" t="s">
        <v>531</v>
      </c>
      <c r="R14" s="26">
        <v>101</v>
      </c>
      <c r="S14" s="26">
        <v>11</v>
      </c>
      <c r="T14" s="38">
        <v>1312</v>
      </c>
      <c r="U14" s="39">
        <v>211</v>
      </c>
      <c r="V14" s="37">
        <v>22</v>
      </c>
      <c r="W14" s="33">
        <v>202</v>
      </c>
      <c r="X14" s="31" t="s">
        <v>384</v>
      </c>
      <c r="Y14" s="31">
        <v>411</v>
      </c>
      <c r="Z14" s="31"/>
      <c r="AA14" s="26" t="s">
        <v>357</v>
      </c>
      <c r="AB14" s="26">
        <v>511</v>
      </c>
      <c r="AC14" s="26">
        <v>711</v>
      </c>
      <c r="AD14" s="26">
        <v>16</v>
      </c>
      <c r="AE14" s="20" t="s">
        <v>336</v>
      </c>
      <c r="AF14" s="20">
        <v>311</v>
      </c>
      <c r="AG14" s="20">
        <v>19</v>
      </c>
      <c r="AH14" s="5">
        <v>502</v>
      </c>
      <c r="AI14" s="5" t="s">
        <v>181</v>
      </c>
      <c r="AJ14" s="5">
        <v>811</v>
      </c>
      <c r="AK14" s="5">
        <v>23</v>
      </c>
      <c r="AL14" s="9">
        <v>601</v>
      </c>
      <c r="AM14" s="9" t="s">
        <v>182</v>
      </c>
      <c r="AN14" s="9">
        <v>200000</v>
      </c>
      <c r="AO14" s="9">
        <v>3773777</v>
      </c>
      <c r="AP14" s="9"/>
      <c r="AQ14" s="10">
        <v>1221</v>
      </c>
      <c r="AR14" s="10">
        <v>3773777</v>
      </c>
      <c r="AS14" s="10">
        <v>611</v>
      </c>
      <c r="AT14" s="10" t="s">
        <v>52</v>
      </c>
      <c r="AU14" s="10" t="s">
        <v>53</v>
      </c>
      <c r="AV14" s="10" t="s">
        <v>54</v>
      </c>
      <c r="AW14" s="10" t="s">
        <v>55</v>
      </c>
      <c r="AX14" s="10">
        <v>3</v>
      </c>
      <c r="AY14" s="3">
        <v>113</v>
      </c>
      <c r="AZ14" s="54" t="str">
        <f>"optimus_"&amp;LOWER(BH14)</f>
        <v>optimus_tennis</v>
      </c>
      <c r="BA14" s="54" t="s">
        <v>544</v>
      </c>
      <c r="BB14" s="34" t="s">
        <v>557</v>
      </c>
      <c r="BC14" s="54">
        <v>169068275</v>
      </c>
      <c r="BD14" s="58" t="str">
        <f t="shared" si="3"/>
        <v>jamesconnors123+TENNIS@gmail.com</v>
      </c>
      <c r="BE14" s="12" t="s">
        <v>183</v>
      </c>
      <c r="BF14" s="12" t="str">
        <f t="shared" si="1"/>
        <v>MRS</v>
      </c>
      <c r="BG14" s="12" t="s">
        <v>184</v>
      </c>
      <c r="BH14" s="12" t="s">
        <v>185</v>
      </c>
      <c r="BI14" s="12" t="s">
        <v>186</v>
      </c>
      <c r="BJ14" s="12" t="s">
        <v>187</v>
      </c>
      <c r="BK14" s="12" t="str">
        <f t="shared" si="2"/>
        <v>1975-01-23</v>
      </c>
      <c r="BL14" s="12" t="s">
        <v>188</v>
      </c>
      <c r="BM14" s="12">
        <v>63</v>
      </c>
      <c r="BN14" s="12" t="s">
        <v>43</v>
      </c>
      <c r="BO14" s="12" t="s">
        <v>44</v>
      </c>
      <c r="BP14" s="12" t="s">
        <v>545</v>
      </c>
      <c r="BQ14" s="12" t="s">
        <v>45</v>
      </c>
      <c r="BR14" s="12" t="s">
        <v>189</v>
      </c>
      <c r="BS14" s="12" t="s">
        <v>190</v>
      </c>
      <c r="BT14" s="12" t="s">
        <v>191</v>
      </c>
    </row>
    <row r="15" spans="1:79" x14ac:dyDescent="0.25">
      <c r="A15" s="34" t="s">
        <v>192</v>
      </c>
      <c r="B15" s="34" t="s">
        <v>192</v>
      </c>
      <c r="C15" s="34" t="s">
        <v>192</v>
      </c>
      <c r="D15" s="34" t="s">
        <v>192</v>
      </c>
      <c r="E15" s="34" t="s">
        <v>192</v>
      </c>
      <c r="F15" s="34" t="s">
        <v>192</v>
      </c>
      <c r="G15" s="34" t="s">
        <v>192</v>
      </c>
      <c r="H15" s="34" t="s">
        <v>192</v>
      </c>
      <c r="I15" s="12" t="s">
        <v>194</v>
      </c>
      <c r="J15" s="34" t="s">
        <v>305</v>
      </c>
      <c r="K15" s="43">
        <v>801</v>
      </c>
      <c r="L15" s="43" t="s">
        <v>507</v>
      </c>
      <c r="M15" s="43">
        <v>10</v>
      </c>
      <c r="N15" s="26"/>
      <c r="O15" s="26"/>
      <c r="P15" s="26" t="s">
        <v>462</v>
      </c>
      <c r="Q15" s="46" t="s">
        <v>532</v>
      </c>
      <c r="R15" s="26">
        <v>101</v>
      </c>
      <c r="S15" s="26">
        <v>14</v>
      </c>
      <c r="T15" s="38">
        <v>1321</v>
      </c>
      <c r="U15" s="39">
        <v>212</v>
      </c>
      <c r="V15" s="37"/>
      <c r="W15" s="33">
        <v>203</v>
      </c>
      <c r="X15" s="31" t="s">
        <v>385</v>
      </c>
      <c r="Y15" s="31">
        <v>412</v>
      </c>
      <c r="Z15" s="31"/>
      <c r="AA15" s="26" t="s">
        <v>358</v>
      </c>
      <c r="AB15" s="26">
        <v>512</v>
      </c>
      <c r="AC15" s="26">
        <v>712</v>
      </c>
      <c r="AD15" s="26">
        <v>17</v>
      </c>
      <c r="AE15" s="20" t="s">
        <v>337</v>
      </c>
      <c r="AF15" s="20">
        <v>312</v>
      </c>
      <c r="AG15" s="20" t="s">
        <v>514</v>
      </c>
      <c r="AH15" s="5">
        <v>504</v>
      </c>
      <c r="AI15" s="5" t="s">
        <v>193</v>
      </c>
      <c r="AJ15" s="5">
        <v>812</v>
      </c>
      <c r="AK15" s="5"/>
      <c r="AL15" s="9">
        <v>602</v>
      </c>
      <c r="AM15" s="9" t="s">
        <v>34</v>
      </c>
      <c r="AN15" s="9">
        <v>200001</v>
      </c>
      <c r="AO15" s="9">
        <v>3773778</v>
      </c>
      <c r="AP15" s="9"/>
      <c r="AQ15" s="10">
        <v>1216</v>
      </c>
      <c r="AR15" s="10">
        <v>3773778</v>
      </c>
      <c r="AS15" s="10">
        <v>612</v>
      </c>
      <c r="AT15" s="10" t="s">
        <v>67</v>
      </c>
      <c r="AU15" s="10" t="s">
        <v>53</v>
      </c>
      <c r="AV15" s="10" t="s">
        <v>54</v>
      </c>
      <c r="AW15" s="10" t="s">
        <v>55</v>
      </c>
      <c r="AX15" s="10">
        <v>3</v>
      </c>
      <c r="AY15" s="3" t="s">
        <v>516</v>
      </c>
      <c r="AZ15" s="54" t="str">
        <f t="shared" ref="AZ15:AZ21" si="4">"optimus_"&amp;LOWER(BH15)</f>
        <v>optimus_boxing</v>
      </c>
      <c r="BA15" s="54" t="s">
        <v>544</v>
      </c>
      <c r="BB15" s="34" t="s">
        <v>557</v>
      </c>
      <c r="BC15" s="54"/>
      <c r="BD15" s="60" t="s">
        <v>555</v>
      </c>
      <c r="BE15" s="12" t="s">
        <v>194</v>
      </c>
      <c r="BF15" s="12" t="str">
        <f t="shared" si="1"/>
        <v>MR</v>
      </c>
      <c r="BG15" s="12" t="s">
        <v>195</v>
      </c>
      <c r="BH15" s="12" t="s">
        <v>196</v>
      </c>
      <c r="BI15" s="12" t="s">
        <v>197</v>
      </c>
      <c r="BJ15" s="12" t="s">
        <v>198</v>
      </c>
      <c r="BK15" s="12" t="str">
        <f t="shared" si="2"/>
        <v>1969-07-07</v>
      </c>
      <c r="BL15" s="12">
        <v>169068276</v>
      </c>
      <c r="BM15" s="12">
        <v>65</v>
      </c>
      <c r="BN15" s="12" t="s">
        <v>43</v>
      </c>
      <c r="BO15" s="12" t="s">
        <v>44</v>
      </c>
      <c r="BP15" s="12" t="s">
        <v>545</v>
      </c>
      <c r="BQ15" s="12" t="s">
        <v>45</v>
      </c>
      <c r="BR15" s="12" t="s">
        <v>200</v>
      </c>
      <c r="BS15" s="12" t="s">
        <v>201</v>
      </c>
      <c r="BT15" s="12" t="s">
        <v>202</v>
      </c>
    </row>
    <row r="16" spans="1:79" ht="30" x14ac:dyDescent="0.25">
      <c r="A16" s="34" t="s">
        <v>203</v>
      </c>
      <c r="B16" s="34" t="s">
        <v>203</v>
      </c>
      <c r="C16" s="34" t="s">
        <v>203</v>
      </c>
      <c r="D16" s="34" t="s">
        <v>203</v>
      </c>
      <c r="E16" s="34" t="s">
        <v>203</v>
      </c>
      <c r="F16" s="34" t="s">
        <v>203</v>
      </c>
      <c r="G16" s="34" t="s">
        <v>203</v>
      </c>
      <c r="H16" s="34" t="s">
        <v>203</v>
      </c>
      <c r="I16" s="12" t="s">
        <v>205</v>
      </c>
      <c r="J16" s="34" t="s">
        <v>305</v>
      </c>
      <c r="K16" s="45">
        <v>802</v>
      </c>
      <c r="L16" s="45" t="s">
        <v>508</v>
      </c>
      <c r="M16" s="45">
        <v>36</v>
      </c>
      <c r="N16" s="26"/>
      <c r="O16" s="26"/>
      <c r="P16" s="26" t="s">
        <v>463</v>
      </c>
      <c r="Q16" s="46" t="s">
        <v>533</v>
      </c>
      <c r="R16" s="26">
        <v>101</v>
      </c>
      <c r="S16" s="27">
        <v>15</v>
      </c>
      <c r="T16" s="39">
        <v>1301</v>
      </c>
      <c r="U16" s="39">
        <v>213</v>
      </c>
      <c r="V16" s="43" t="s">
        <v>489</v>
      </c>
      <c r="W16" s="33">
        <v>204</v>
      </c>
      <c r="X16" s="31" t="s">
        <v>386</v>
      </c>
      <c r="Y16" s="31">
        <v>413</v>
      </c>
      <c r="Z16" s="31"/>
      <c r="AA16" s="26" t="s">
        <v>359</v>
      </c>
      <c r="AB16" s="26">
        <v>513</v>
      </c>
      <c r="AC16" s="26">
        <v>713</v>
      </c>
      <c r="AD16" s="26">
        <v>18</v>
      </c>
      <c r="AE16" s="20" t="s">
        <v>338</v>
      </c>
      <c r="AF16" s="20">
        <v>313</v>
      </c>
      <c r="AG16" s="20">
        <v>55</v>
      </c>
      <c r="AH16" s="5">
        <v>503</v>
      </c>
      <c r="AI16" s="5" t="s">
        <v>204</v>
      </c>
      <c r="AJ16" s="5">
        <v>813</v>
      </c>
      <c r="AK16" s="5"/>
      <c r="AL16" s="9">
        <v>604</v>
      </c>
      <c r="AM16" s="9" t="s">
        <v>182</v>
      </c>
      <c r="AN16" s="9">
        <v>200002</v>
      </c>
      <c r="AO16" s="9">
        <v>3773779</v>
      </c>
      <c r="AP16" s="9"/>
      <c r="AQ16" s="10">
        <v>1203</v>
      </c>
      <c r="AR16" s="10">
        <v>3773779</v>
      </c>
      <c r="AS16" s="10">
        <v>613</v>
      </c>
      <c r="AT16" s="10" t="s">
        <v>67</v>
      </c>
      <c r="AU16" s="10" t="s">
        <v>79</v>
      </c>
      <c r="AV16" s="10" t="s">
        <v>79</v>
      </c>
      <c r="AW16" s="10" t="s">
        <v>80</v>
      </c>
      <c r="AX16" s="10">
        <v>9</v>
      </c>
      <c r="AY16" s="3" t="s">
        <v>517</v>
      </c>
      <c r="AZ16" s="54" t="str">
        <f t="shared" si="4"/>
        <v>optimus_hoover</v>
      </c>
      <c r="BA16" s="54" t="s">
        <v>544</v>
      </c>
      <c r="BB16" s="54">
        <v>1</v>
      </c>
      <c r="BC16" s="54"/>
      <c r="BD16" s="58" t="str">
        <f t="shared" si="3"/>
        <v>jamesconnors123+HOOVER@gmail.com</v>
      </c>
      <c r="BE16" s="12" t="s">
        <v>205</v>
      </c>
      <c r="BF16" s="12" t="str">
        <f t="shared" si="1"/>
        <v>MR</v>
      </c>
      <c r="BG16" s="12" t="s">
        <v>206</v>
      </c>
      <c r="BH16" s="12" t="s">
        <v>207</v>
      </c>
      <c r="BI16" s="12" t="s">
        <v>208</v>
      </c>
      <c r="BJ16" s="12" t="s">
        <v>209</v>
      </c>
      <c r="BK16" s="12" t="str">
        <f t="shared" si="2"/>
        <v>1981-04-09</v>
      </c>
      <c r="BL16" s="12" t="s">
        <v>210</v>
      </c>
      <c r="BM16" s="12">
        <v>61</v>
      </c>
      <c r="BN16" s="12" t="s">
        <v>43</v>
      </c>
      <c r="BO16" s="12" t="s">
        <v>44</v>
      </c>
      <c r="BP16" s="12" t="s">
        <v>545</v>
      </c>
      <c r="BQ16" s="12" t="s">
        <v>45</v>
      </c>
      <c r="BR16" s="12" t="s">
        <v>211</v>
      </c>
      <c r="BS16" s="12" t="s">
        <v>212</v>
      </c>
      <c r="BT16" s="12" t="s">
        <v>213</v>
      </c>
    </row>
    <row r="17" spans="1:72" ht="30" x14ac:dyDescent="0.25">
      <c r="A17" s="34" t="s">
        <v>214</v>
      </c>
      <c r="B17" s="34" t="s">
        <v>214</v>
      </c>
      <c r="C17" s="34" t="s">
        <v>214</v>
      </c>
      <c r="D17" s="34" t="s">
        <v>214</v>
      </c>
      <c r="E17" s="34" t="s">
        <v>214</v>
      </c>
      <c r="F17" s="34" t="s">
        <v>214</v>
      </c>
      <c r="G17" s="34" t="s">
        <v>214</v>
      </c>
      <c r="H17" s="34" t="s">
        <v>214</v>
      </c>
      <c r="I17" s="12" t="s">
        <v>216</v>
      </c>
      <c r="J17" s="34" t="s">
        <v>305</v>
      </c>
      <c r="K17" s="45">
        <v>802</v>
      </c>
      <c r="L17" s="45" t="s">
        <v>509</v>
      </c>
      <c r="M17" s="45">
        <v>37</v>
      </c>
      <c r="N17" s="26"/>
      <c r="O17" s="26"/>
      <c r="P17" s="26" t="s">
        <v>464</v>
      </c>
      <c r="Q17" s="46" t="s">
        <v>534</v>
      </c>
      <c r="R17" s="26">
        <v>101</v>
      </c>
      <c r="S17" s="26">
        <v>53</v>
      </c>
      <c r="T17" s="39">
        <v>1302</v>
      </c>
      <c r="U17" s="39">
        <v>214</v>
      </c>
      <c r="V17" s="43" t="s">
        <v>491</v>
      </c>
      <c r="W17" s="33">
        <v>205</v>
      </c>
      <c r="X17" s="31" t="s">
        <v>387</v>
      </c>
      <c r="Y17" s="31">
        <v>414</v>
      </c>
      <c r="Z17" s="31"/>
      <c r="AA17" s="26" t="s">
        <v>360</v>
      </c>
      <c r="AB17" s="26">
        <v>514</v>
      </c>
      <c r="AC17" s="26">
        <v>714</v>
      </c>
      <c r="AD17" s="26">
        <v>24</v>
      </c>
      <c r="AE17" s="20" t="s">
        <v>339</v>
      </c>
      <c r="AF17" s="20">
        <v>314</v>
      </c>
      <c r="AG17" s="43">
        <v>124</v>
      </c>
      <c r="AH17" s="5">
        <v>508</v>
      </c>
      <c r="AI17" s="5" t="s">
        <v>215</v>
      </c>
      <c r="AJ17" s="5">
        <v>814</v>
      </c>
      <c r="AK17" s="5">
        <v>67</v>
      </c>
      <c r="AL17" s="9">
        <v>605</v>
      </c>
      <c r="AM17" s="9" t="s">
        <v>34</v>
      </c>
      <c r="AN17" s="9">
        <v>200003</v>
      </c>
      <c r="AO17" s="9">
        <v>3773780</v>
      </c>
      <c r="AP17" s="9"/>
      <c r="AQ17" s="10">
        <v>1204</v>
      </c>
      <c r="AR17" s="10">
        <v>3773780</v>
      </c>
      <c r="AS17" s="10">
        <v>614</v>
      </c>
      <c r="AT17" s="10" t="s">
        <v>92</v>
      </c>
      <c r="AU17" s="10" t="s">
        <v>54</v>
      </c>
      <c r="AV17" s="10" t="s">
        <v>54</v>
      </c>
      <c r="AW17" s="10" t="s">
        <v>93</v>
      </c>
      <c r="AX17" s="10">
        <v>3</v>
      </c>
      <c r="AY17" s="3" t="s">
        <v>518</v>
      </c>
      <c r="AZ17" s="54" t="str">
        <f t="shared" si="4"/>
        <v>optimus_hotpoint</v>
      </c>
      <c r="BA17" s="54" t="s">
        <v>544</v>
      </c>
      <c r="BB17" s="54">
        <v>1</v>
      </c>
      <c r="BC17" s="54"/>
      <c r="BD17" s="58" t="str">
        <f t="shared" si="3"/>
        <v>jamesconnors123+HOTPOINT@gmail.com</v>
      </c>
      <c r="BE17" s="12" t="s">
        <v>216</v>
      </c>
      <c r="BF17" s="12" t="str">
        <f t="shared" si="1"/>
        <v>MR</v>
      </c>
      <c r="BG17" s="12" t="s">
        <v>217</v>
      </c>
      <c r="BH17" s="12" t="s">
        <v>218</v>
      </c>
      <c r="BI17" s="12" t="s">
        <v>219</v>
      </c>
      <c r="BJ17" s="12" t="s">
        <v>220</v>
      </c>
      <c r="BK17" s="12" t="str">
        <f t="shared" si="2"/>
        <v>1965-11-12</v>
      </c>
      <c r="BL17" s="12" t="s">
        <v>221</v>
      </c>
      <c r="BM17" s="12">
        <v>63</v>
      </c>
      <c r="BN17" s="12" t="s">
        <v>43</v>
      </c>
      <c r="BO17" s="12" t="s">
        <v>44</v>
      </c>
      <c r="BP17" s="12" t="s">
        <v>545</v>
      </c>
      <c r="BQ17" s="12" t="s">
        <v>45</v>
      </c>
      <c r="BR17" s="12" t="s">
        <v>222</v>
      </c>
      <c r="BS17" s="12" t="s">
        <v>223</v>
      </c>
      <c r="BT17" s="12" t="s">
        <v>224</v>
      </c>
    </row>
    <row r="18" spans="1:72" ht="30" x14ac:dyDescent="0.25">
      <c r="A18" s="34" t="s">
        <v>225</v>
      </c>
      <c r="B18" s="34" t="s">
        <v>225</v>
      </c>
      <c r="C18" s="34" t="s">
        <v>225</v>
      </c>
      <c r="D18" s="34" t="s">
        <v>225</v>
      </c>
      <c r="E18" s="34" t="s">
        <v>225</v>
      </c>
      <c r="F18" s="34" t="s">
        <v>225</v>
      </c>
      <c r="G18" s="34" t="s">
        <v>225</v>
      </c>
      <c r="H18" s="34" t="s">
        <v>225</v>
      </c>
      <c r="I18" s="12" t="s">
        <v>227</v>
      </c>
      <c r="J18" s="34" t="s">
        <v>305</v>
      </c>
      <c r="K18" s="45">
        <v>804</v>
      </c>
      <c r="L18" s="45" t="s">
        <v>510</v>
      </c>
      <c r="M18" s="45">
        <v>34</v>
      </c>
      <c r="N18" s="26"/>
      <c r="O18" s="26"/>
      <c r="P18" s="26" t="s">
        <v>465</v>
      </c>
      <c r="Q18" s="46" t="s">
        <v>535</v>
      </c>
      <c r="R18" s="26">
        <v>102</v>
      </c>
      <c r="S18" s="26">
        <v>52</v>
      </c>
      <c r="T18" s="39">
        <v>1303</v>
      </c>
      <c r="U18" s="39">
        <v>215</v>
      </c>
      <c r="V18" s="43" t="s">
        <v>492</v>
      </c>
      <c r="W18" s="33">
        <v>206</v>
      </c>
      <c r="X18" s="31" t="s">
        <v>388</v>
      </c>
      <c r="Y18" s="31">
        <v>415</v>
      </c>
      <c r="Z18" s="31"/>
      <c r="AA18" s="26" t="s">
        <v>361</v>
      </c>
      <c r="AB18" s="26">
        <v>515</v>
      </c>
      <c r="AC18" s="26">
        <v>715</v>
      </c>
      <c r="AD18" s="26">
        <v>25</v>
      </c>
      <c r="AE18" s="20" t="s">
        <v>340</v>
      </c>
      <c r="AF18" s="20">
        <v>315</v>
      </c>
      <c r="AG18" s="44" t="s">
        <v>515</v>
      </c>
      <c r="AH18" s="5">
        <v>505</v>
      </c>
      <c r="AI18" s="5" t="s">
        <v>226</v>
      </c>
      <c r="AJ18" s="5">
        <v>815</v>
      </c>
      <c r="AK18" s="5"/>
      <c r="AL18" s="9">
        <v>606</v>
      </c>
      <c r="AM18" s="9" t="s">
        <v>34</v>
      </c>
      <c r="AN18" s="9">
        <v>200004</v>
      </c>
      <c r="AO18" s="9">
        <v>3773781</v>
      </c>
      <c r="AP18" s="9"/>
      <c r="AQ18" s="10">
        <v>1208</v>
      </c>
      <c r="AR18" s="10">
        <v>3773781</v>
      </c>
      <c r="AS18" s="10">
        <v>615</v>
      </c>
      <c r="AT18" s="10" t="s">
        <v>105</v>
      </c>
      <c r="AU18" s="10" t="s">
        <v>106</v>
      </c>
      <c r="AV18" s="10" t="s">
        <v>107</v>
      </c>
      <c r="AW18" s="10" t="s">
        <v>108</v>
      </c>
      <c r="AX18" s="10">
        <v>7</v>
      </c>
      <c r="AY18" s="3">
        <v>112</v>
      </c>
      <c r="AZ18" s="54" t="str">
        <f t="shared" si="4"/>
        <v>optimus_beko</v>
      </c>
      <c r="BA18" s="54" t="s">
        <v>544</v>
      </c>
      <c r="BB18" s="54">
        <v>1</v>
      </c>
      <c r="BC18" s="54"/>
      <c r="BD18" s="58" t="str">
        <f t="shared" si="3"/>
        <v>jamesconnors123+BEKO@gmail.com</v>
      </c>
      <c r="BE18" s="12" t="s">
        <v>227</v>
      </c>
      <c r="BF18" s="12" t="str">
        <f t="shared" si="1"/>
        <v>MR</v>
      </c>
      <c r="BG18" s="12" t="s">
        <v>228</v>
      </c>
      <c r="BH18" s="12" t="s">
        <v>229</v>
      </c>
      <c r="BI18" s="12" t="s">
        <v>230</v>
      </c>
      <c r="BJ18" s="12" t="s">
        <v>231</v>
      </c>
      <c r="BK18" s="12" t="str">
        <f t="shared" si="2"/>
        <v>1987-03-14</v>
      </c>
      <c r="BL18" s="12" t="s">
        <v>232</v>
      </c>
      <c r="BM18" s="12">
        <v>65</v>
      </c>
      <c r="BN18" s="12" t="s">
        <v>43</v>
      </c>
      <c r="BO18" s="12" t="s">
        <v>44</v>
      </c>
      <c r="BP18" s="12" t="s">
        <v>545</v>
      </c>
      <c r="BQ18" s="12" t="s">
        <v>45</v>
      </c>
      <c r="BR18" s="12" t="s">
        <v>233</v>
      </c>
      <c r="BS18" s="12" t="s">
        <v>234</v>
      </c>
      <c r="BT18" s="12" t="s">
        <v>235</v>
      </c>
    </row>
    <row r="19" spans="1:72" ht="30" x14ac:dyDescent="0.25">
      <c r="A19" s="34" t="s">
        <v>238</v>
      </c>
      <c r="B19" s="34" t="s">
        <v>236</v>
      </c>
      <c r="C19" s="34" t="s">
        <v>237</v>
      </c>
      <c r="D19" s="34" t="s">
        <v>319</v>
      </c>
      <c r="E19" s="34" t="s">
        <v>237</v>
      </c>
      <c r="F19" s="34" t="s">
        <v>368</v>
      </c>
      <c r="G19" s="34" t="s">
        <v>236</v>
      </c>
      <c r="H19" s="34" t="s">
        <v>473</v>
      </c>
      <c r="I19" s="12" t="s">
        <v>240</v>
      </c>
      <c r="J19" s="34" t="s">
        <v>305</v>
      </c>
      <c r="K19" s="45">
        <v>804</v>
      </c>
      <c r="L19" s="45" t="s">
        <v>511</v>
      </c>
      <c r="M19" s="45">
        <v>35</v>
      </c>
      <c r="N19" s="26"/>
      <c r="O19" s="26"/>
      <c r="P19" s="26" t="s">
        <v>466</v>
      </c>
      <c r="Q19" s="46" t="s">
        <v>536</v>
      </c>
      <c r="R19" s="26">
        <v>102</v>
      </c>
      <c r="S19" s="26"/>
      <c r="T19" s="39">
        <v>1304</v>
      </c>
      <c r="U19" s="39">
        <v>216</v>
      </c>
      <c r="V19" s="43" t="s">
        <v>488</v>
      </c>
      <c r="W19" s="33">
        <v>207</v>
      </c>
      <c r="X19" s="31" t="s">
        <v>389</v>
      </c>
      <c r="Y19" s="31">
        <v>416</v>
      </c>
      <c r="Z19" s="31"/>
      <c r="AA19" s="26" t="s">
        <v>362</v>
      </c>
      <c r="AB19" s="26">
        <v>516</v>
      </c>
      <c r="AC19" s="26">
        <v>716</v>
      </c>
      <c r="AD19" s="26">
        <v>26</v>
      </c>
      <c r="AE19" s="20" t="s">
        <v>341</v>
      </c>
      <c r="AF19" s="20">
        <v>316</v>
      </c>
      <c r="AG19" s="43">
        <v>126</v>
      </c>
      <c r="AH19" s="5">
        <v>506</v>
      </c>
      <c r="AI19" s="5" t="s">
        <v>239</v>
      </c>
      <c r="AJ19" s="5">
        <v>816</v>
      </c>
      <c r="AK19" s="5"/>
      <c r="AL19" s="9">
        <v>607</v>
      </c>
      <c r="AM19" s="9" t="s">
        <v>34</v>
      </c>
      <c r="AN19" s="9">
        <v>200005</v>
      </c>
      <c r="AO19" s="9">
        <v>3773782</v>
      </c>
      <c r="AP19" s="9"/>
      <c r="AQ19" s="10">
        <v>1209</v>
      </c>
      <c r="AR19" s="10">
        <v>3773782</v>
      </c>
      <c r="AS19" s="10">
        <v>616</v>
      </c>
      <c r="AT19" s="10" t="s">
        <v>120</v>
      </c>
      <c r="AU19" s="10" t="s">
        <v>54</v>
      </c>
      <c r="AV19" s="10" t="s">
        <v>54</v>
      </c>
      <c r="AW19" s="10" t="s">
        <v>121</v>
      </c>
      <c r="AX19" s="10">
        <v>4</v>
      </c>
      <c r="AY19" s="3">
        <v>71</v>
      </c>
      <c r="AZ19" s="54" t="str">
        <f t="shared" si="4"/>
        <v>optimus_indesit</v>
      </c>
      <c r="BA19" s="54" t="s">
        <v>544</v>
      </c>
      <c r="BB19" s="54">
        <v>1</v>
      </c>
      <c r="BC19" s="54"/>
      <c r="BD19" s="58" t="str">
        <f t="shared" si="3"/>
        <v>jamesconnors123+INDESIT@gmail.com</v>
      </c>
      <c r="BE19" s="12" t="s">
        <v>240</v>
      </c>
      <c r="BF19" s="12" t="str">
        <f t="shared" si="1"/>
        <v>MRS</v>
      </c>
      <c r="BG19" s="12" t="s">
        <v>241</v>
      </c>
      <c r="BH19" s="12" t="s">
        <v>242</v>
      </c>
      <c r="BI19" s="12" t="s">
        <v>243</v>
      </c>
      <c r="BJ19" s="12" t="s">
        <v>244</v>
      </c>
      <c r="BK19" s="12" t="str">
        <f t="shared" si="2"/>
        <v>1979-07-27</v>
      </c>
      <c r="BL19" s="12" t="s">
        <v>245</v>
      </c>
      <c r="BM19" s="12">
        <v>61</v>
      </c>
      <c r="BN19" s="12" t="s">
        <v>43</v>
      </c>
      <c r="BO19" s="12" t="s">
        <v>44</v>
      </c>
      <c r="BP19" s="12" t="s">
        <v>545</v>
      </c>
      <c r="BQ19" s="12" t="s">
        <v>45</v>
      </c>
      <c r="BR19" s="12" t="s">
        <v>246</v>
      </c>
      <c r="BS19" s="12" t="s">
        <v>247</v>
      </c>
      <c r="BT19" s="12" t="s">
        <v>248</v>
      </c>
    </row>
    <row r="20" spans="1:72" ht="30" x14ac:dyDescent="0.25">
      <c r="A20" s="34" t="str">
        <f>"                    &lt;DisputeId&gt;"&amp;M26&amp;AJ2&amp;"&lt;/DisputeId&gt;"</f>
        <v xml:space="preserve">                    &lt;DisputeId&gt;999992810&lt;/DisputeId&gt;</v>
      </c>
      <c r="B20" s="34" t="str">
        <f>"                    &lt;DisputeId&gt;"&amp;M26&amp;AC2&amp;"&lt;/DisputeId&gt;"</f>
        <v xml:space="preserve">                    &lt;DisputeId&gt;999992710&lt;/DisputeId&gt;</v>
      </c>
      <c r="C20" s="34" t="str">
        <f>"                    &lt;DisputeId&gt;"&amp;M26&amp;AS2&amp;"&lt;/DisputeId&gt;"</f>
        <v xml:space="preserve">                    &lt;DisputeId&gt;999992610&lt;/DisputeId&gt;</v>
      </c>
      <c r="D20" s="34" t="str">
        <f>"                    &lt;DisputeId&gt;"&amp;M26&amp;AF2&amp;"&lt;/DisputeId&gt;"</f>
        <v xml:space="preserve">                    &lt;DisputeId&gt;999992310&lt;/DisputeId&gt;</v>
      </c>
      <c r="E20" s="34" t="str">
        <f>"                    &lt;DisputeId&gt;"&amp;M26&amp;AB2&amp;"&lt;/DisputeId&gt;"</f>
        <v xml:space="preserve">                    &lt;DisputeId&gt;999992510&lt;/DisputeId&gt;</v>
      </c>
      <c r="F20" s="34" t="str">
        <f>"                    &lt;DisputeId&gt;"&amp;M26&amp;Y2&amp;"&lt;/DisputeId&gt;"</f>
        <v xml:space="preserve">                    &lt;DisputeId&gt;999992410&lt;/DisputeId&gt;</v>
      </c>
      <c r="G20" s="34" t="str">
        <f>"                    &lt;DisputeId&gt;"&amp;M26&amp;U2&amp;"&lt;/DisputeId&gt;"</f>
        <v xml:space="preserve">                    &lt;DisputeId&gt;999992210&lt;/DisputeId&gt;</v>
      </c>
      <c r="H20" s="34" t="str">
        <f>"                    &lt;DisputeId&gt;"&amp;M26&amp;Q2&amp;"&lt;/DisputeId&gt;"</f>
        <v xml:space="preserve">                    &lt;DisputeId&gt;999992110&lt;/DisputeId&gt;</v>
      </c>
      <c r="I20" s="12" t="s">
        <v>250</v>
      </c>
      <c r="J20" s="34" t="s">
        <v>305</v>
      </c>
      <c r="K20" s="45">
        <v>801</v>
      </c>
      <c r="L20" s="45" t="s">
        <v>512</v>
      </c>
      <c r="M20" s="45">
        <v>38</v>
      </c>
      <c r="N20" s="26"/>
      <c r="O20" s="26"/>
      <c r="P20" s="26" t="s">
        <v>467</v>
      </c>
      <c r="Q20" s="46" t="s">
        <v>537</v>
      </c>
      <c r="R20" s="26">
        <v>102</v>
      </c>
      <c r="S20" s="26"/>
      <c r="T20" s="39">
        <v>1305</v>
      </c>
      <c r="U20" s="39">
        <v>217</v>
      </c>
      <c r="V20" s="37">
        <v>57</v>
      </c>
      <c r="W20" s="33">
        <v>209</v>
      </c>
      <c r="X20" s="31" t="s">
        <v>390</v>
      </c>
      <c r="Y20" s="31">
        <v>417</v>
      </c>
      <c r="Z20" s="31"/>
      <c r="AA20" s="26" t="s">
        <v>363</v>
      </c>
      <c r="AB20" s="26">
        <v>517</v>
      </c>
      <c r="AC20" s="26">
        <v>717</v>
      </c>
      <c r="AD20" s="26"/>
      <c r="AE20" s="20" t="s">
        <v>342</v>
      </c>
      <c r="AF20" s="20">
        <v>317</v>
      </c>
      <c r="AG20" s="43">
        <v>127</v>
      </c>
      <c r="AH20" s="5">
        <v>507</v>
      </c>
      <c r="AI20" s="5" t="s">
        <v>249</v>
      </c>
      <c r="AJ20" s="5">
        <v>817</v>
      </c>
      <c r="AK20" s="5"/>
      <c r="AL20" s="9">
        <v>609</v>
      </c>
      <c r="AM20" s="9" t="s">
        <v>34</v>
      </c>
      <c r="AN20" s="9">
        <v>200006</v>
      </c>
      <c r="AO20" s="9">
        <v>3773783</v>
      </c>
      <c r="AP20" s="9"/>
      <c r="AQ20" s="10">
        <v>1213</v>
      </c>
      <c r="AR20" s="10">
        <v>3773783</v>
      </c>
      <c r="AS20" s="10">
        <v>617</v>
      </c>
      <c r="AT20" s="10" t="s">
        <v>133</v>
      </c>
      <c r="AU20" s="10" t="s">
        <v>106</v>
      </c>
      <c r="AV20" s="10" t="s">
        <v>107</v>
      </c>
      <c r="AW20" s="10" t="s">
        <v>108</v>
      </c>
      <c r="AX20" s="10">
        <v>7</v>
      </c>
      <c r="AY20" s="3">
        <v>72</v>
      </c>
      <c r="AZ20" s="54" t="str">
        <f t="shared" si="4"/>
        <v>optimus_bosch</v>
      </c>
      <c r="BA20" s="54" t="s">
        <v>544</v>
      </c>
      <c r="BB20" s="54">
        <v>1</v>
      </c>
      <c r="BC20" s="54"/>
      <c r="BD20" s="58" t="str">
        <f t="shared" si="3"/>
        <v>jamesconnors123+BOSCH@gmail.com</v>
      </c>
      <c r="BE20" s="12" t="s">
        <v>250</v>
      </c>
      <c r="BF20" s="12" t="str">
        <f t="shared" si="1"/>
        <v>MRS</v>
      </c>
      <c r="BG20" s="12" t="s">
        <v>95</v>
      </c>
      <c r="BH20" s="12" t="s">
        <v>251</v>
      </c>
      <c r="BI20" s="12" t="s">
        <v>252</v>
      </c>
      <c r="BJ20" s="12" t="s">
        <v>253</v>
      </c>
      <c r="BK20" s="12" t="str">
        <f t="shared" si="2"/>
        <v>1990-01-03</v>
      </c>
      <c r="BL20" s="12" t="s">
        <v>254</v>
      </c>
      <c r="BM20" s="12">
        <v>63</v>
      </c>
      <c r="BN20" s="12" t="s">
        <v>43</v>
      </c>
      <c r="BO20" s="12" t="s">
        <v>44</v>
      </c>
      <c r="BP20" s="12" t="s">
        <v>545</v>
      </c>
      <c r="BQ20" s="12" t="s">
        <v>45</v>
      </c>
      <c r="BR20" s="12" t="s">
        <v>255</v>
      </c>
      <c r="BS20" s="12" t="s">
        <v>256</v>
      </c>
      <c r="BT20" s="12" t="s">
        <v>257</v>
      </c>
    </row>
    <row r="21" spans="1:72" ht="30" x14ac:dyDescent="0.25">
      <c r="A21" s="34" t="str">
        <f>"                    &lt;CCCDisputeType&gt;"&amp;AH2&amp;"&lt;/CCCDisputeType&gt;"</f>
        <v xml:space="preserve">                    &lt;CCCDisputeType&gt;501&lt;/CCCDisputeType&gt;</v>
      </c>
      <c r="B21" s="34" t="str">
        <f>"                    &lt;CCCDisputeType&gt;"&amp;AL2&amp;"&lt;/CCCDisputeType&gt;"</f>
        <v xml:space="preserve">                    &lt;CCCDisputeType&gt;602&lt;/CCCDisputeType&gt;</v>
      </c>
      <c r="C21" s="34" t="str">
        <f>"                    &lt;CCCDisputeType&gt;"&amp;AQ2&amp;"&lt;/CCCDisputeType&gt;"</f>
        <v xml:space="preserve">                    &lt;CCCDisputeType&gt;1218&lt;/CCCDisputeType&gt;</v>
      </c>
      <c r="D21" s="34" t="s">
        <v>320</v>
      </c>
      <c r="E21" s="34" t="s">
        <v>345</v>
      </c>
      <c r="F21" s="34" t="s">
        <v>422</v>
      </c>
      <c r="G21" s="34" t="s">
        <v>425</v>
      </c>
      <c r="H21" s="34" t="s">
        <v>475</v>
      </c>
      <c r="I21" s="12" t="s">
        <v>35</v>
      </c>
      <c r="J21" s="34" t="s">
        <v>305</v>
      </c>
      <c r="K21" s="45">
        <v>801</v>
      </c>
      <c r="L21" s="45" t="s">
        <v>495</v>
      </c>
      <c r="M21" s="45">
        <v>39</v>
      </c>
      <c r="N21" s="26"/>
      <c r="O21" s="26"/>
      <c r="P21" s="26" t="s">
        <v>468</v>
      </c>
      <c r="Q21" s="46" t="s">
        <v>538</v>
      </c>
      <c r="R21" s="26">
        <v>102</v>
      </c>
      <c r="S21" s="27">
        <v>73</v>
      </c>
      <c r="T21" s="39">
        <v>1306</v>
      </c>
      <c r="U21" s="39">
        <v>218</v>
      </c>
      <c r="V21" s="37">
        <v>56</v>
      </c>
      <c r="W21" s="33">
        <v>210</v>
      </c>
      <c r="X21" s="31" t="s">
        <v>391</v>
      </c>
      <c r="Y21" s="31">
        <v>418</v>
      </c>
      <c r="Z21" s="31"/>
      <c r="AA21" s="26" t="s">
        <v>364</v>
      </c>
      <c r="AB21" s="26">
        <v>518</v>
      </c>
      <c r="AC21" s="26">
        <v>718</v>
      </c>
      <c r="AD21" s="26"/>
      <c r="AE21" s="20" t="s">
        <v>343</v>
      </c>
      <c r="AF21" s="20">
        <v>318</v>
      </c>
      <c r="AG21" s="43">
        <v>131</v>
      </c>
      <c r="AH21" s="5">
        <v>510</v>
      </c>
      <c r="AI21" s="5" t="s">
        <v>33</v>
      </c>
      <c r="AJ21" s="5">
        <v>818</v>
      </c>
      <c r="AK21" s="5"/>
      <c r="AL21" s="9">
        <v>610</v>
      </c>
      <c r="AM21" s="9" t="s">
        <v>34</v>
      </c>
      <c r="AN21" s="9">
        <v>200007</v>
      </c>
      <c r="AO21" s="9">
        <v>3773784</v>
      </c>
      <c r="AP21" s="9"/>
      <c r="AQ21" s="10">
        <v>1214</v>
      </c>
      <c r="AR21" s="10">
        <v>3773784</v>
      </c>
      <c r="AS21" s="10">
        <v>618</v>
      </c>
      <c r="AT21" s="10" t="s">
        <v>145</v>
      </c>
      <c r="AU21" s="10" t="s">
        <v>53</v>
      </c>
      <c r="AV21" s="10" t="s">
        <v>54</v>
      </c>
      <c r="AW21" s="10" t="s">
        <v>55</v>
      </c>
      <c r="AX21" s="10">
        <v>3</v>
      </c>
      <c r="AY21" s="3">
        <v>114</v>
      </c>
      <c r="AZ21" s="54" t="str">
        <f t="shared" si="4"/>
        <v>optimus_logik</v>
      </c>
      <c r="BA21" s="54" t="s">
        <v>544</v>
      </c>
      <c r="BB21" s="34" t="s">
        <v>557</v>
      </c>
      <c r="BC21" s="54"/>
      <c r="BD21" s="59" t="s">
        <v>554</v>
      </c>
      <c r="BE21" s="12" t="s">
        <v>35</v>
      </c>
      <c r="BF21" s="12" t="str">
        <f t="shared" si="1"/>
        <v>MR</v>
      </c>
      <c r="BG21" s="12" t="s">
        <v>37</v>
      </c>
      <c r="BH21" s="12" t="s">
        <v>38</v>
      </c>
      <c r="BI21" s="12" t="s">
        <v>39</v>
      </c>
      <c r="BJ21" s="12" t="s">
        <v>40</v>
      </c>
      <c r="BK21" s="12" t="str">
        <f t="shared" si="2"/>
        <v>1972-04-16</v>
      </c>
      <c r="BL21" s="12" t="s">
        <v>42</v>
      </c>
      <c r="BM21" s="12">
        <v>65</v>
      </c>
      <c r="BN21" s="12" t="s">
        <v>43</v>
      </c>
      <c r="BO21" s="12" t="s">
        <v>44</v>
      </c>
      <c r="BP21" s="12" t="s">
        <v>545</v>
      </c>
      <c r="BQ21" s="12" t="s">
        <v>45</v>
      </c>
      <c r="BR21" s="12" t="s">
        <v>46</v>
      </c>
      <c r="BS21" s="12" t="s">
        <v>47</v>
      </c>
      <c r="BT21" s="12" t="s">
        <v>48</v>
      </c>
    </row>
    <row r="22" spans="1:72" ht="15.75" thickBot="1" x14ac:dyDescent="0.3">
      <c r="A22" s="34" t="s">
        <v>258</v>
      </c>
      <c r="B22" s="34" t="s">
        <v>258</v>
      </c>
      <c r="C22" s="34" t="s">
        <v>258</v>
      </c>
      <c r="D22" s="34" t="s">
        <v>258</v>
      </c>
      <c r="E22" s="34" t="s">
        <v>258</v>
      </c>
      <c r="F22" s="34" t="s">
        <v>258</v>
      </c>
      <c r="G22" s="34" t="s">
        <v>258</v>
      </c>
      <c r="H22" s="34" t="s">
        <v>258</v>
      </c>
      <c r="P22" s="34" t="s">
        <v>469</v>
      </c>
      <c r="AZ22" s="34" t="s">
        <v>300</v>
      </c>
      <c r="BL22" s="13"/>
      <c r="BM22" s="13"/>
      <c r="BN22" s="13"/>
    </row>
    <row r="23" spans="1:72" ht="15.75" thickBot="1" x14ac:dyDescent="0.3">
      <c r="A23" s="34" t="str">
        <f>"                    &lt;ConsumerRequest&gt;Dispute detail data: INSOLVENCYORDERId: "&amp;AI2</f>
        <v xml:space="preserve">                    &lt;ConsumerRequest&gt;Dispute detail data: INSOLVENCYORDERId: 1712862</v>
      </c>
      <c r="B23" s="34" t="s">
        <v>259</v>
      </c>
      <c r="C23" s="34" t="str">
        <f>"                    &lt;ConsumerRequest&gt;"&amp;AT2</f>
        <v xml:space="preserve">                    &lt;ConsumerRequest&gt;Dispute Text:  Test free text entry</v>
      </c>
      <c r="D23" s="34" t="str">
        <f>"                    &lt;ConsumerRequest&gt;Dispute detail data: Link Name: "&amp;BI2</f>
        <v xml:space="preserve">                    &lt;ConsumerRequest&gt;Dispute detail data: Link Name: MRS SALLY SNOOKER</v>
      </c>
      <c r="E23" s="34" t="s">
        <v>346</v>
      </c>
      <c r="F23" s="34" t="str">
        <f>"                    &lt;ConsumerRequest&gt; Dispute Text:hein test hein test hein test hein test h  Dispute detail data: INSOLVENCYORDERId: "&amp;X2</f>
        <v xml:space="preserve">                    &lt;ConsumerRequest&gt; Dispute Text:hein test hein test hein test hein test h  Dispute detail data: INSOLVENCYORDERId: 1712844</v>
      </c>
      <c r="G23" s="34" t="s">
        <v>418</v>
      </c>
      <c r="H23" s="34" t="s">
        <v>486</v>
      </c>
      <c r="P23" s="34" t="s">
        <v>470</v>
      </c>
      <c r="AZ23" s="34" t="s">
        <v>300</v>
      </c>
      <c r="BK23" s="7"/>
    </row>
    <row r="24" spans="1:72" x14ac:dyDescent="0.25">
      <c r="A24" s="34" t="s">
        <v>261</v>
      </c>
      <c r="B24" s="34" t="str">
        <f>"Name: "&amp;BI2</f>
        <v>Name: MRS SALLY SNOOKER</v>
      </c>
      <c r="C24" s="34" t="s">
        <v>260</v>
      </c>
      <c r="D24" s="34" t="s">
        <v>321</v>
      </c>
      <c r="E24" s="34" t="str">
        <f>"Dispute detail data: Link Name: "&amp;BI2</f>
        <v>Dispute detail data: Link Name: MRS SALLY SNOOKER</v>
      </c>
      <c r="G24" s="34" t="str">
        <f>"Dispute detail data: Acc Holder Name: "&amp;BI2</f>
        <v>Dispute detail data: Acc Holder Name: MRS SALLY SNOOKER</v>
      </c>
      <c r="H24" s="34" t="str">
        <f>"Address link address: "&amp;O2</f>
        <v xml:space="preserve">Address link address: </v>
      </c>
      <c r="I24" s="34" t="s">
        <v>487</v>
      </c>
      <c r="AZ24" s="34" t="s">
        <v>300</v>
      </c>
    </row>
    <row r="25" spans="1:72" x14ac:dyDescent="0.25">
      <c r="A25" s="34" t="s">
        <v>262</v>
      </c>
      <c r="B25" s="34" t="str">
        <f>"Address: "&amp;BM2&amp;" "&amp;BN2&amp;" "&amp;BQ2</f>
        <v>Address: 61 THE RIDGE SK6 7ER</v>
      </c>
      <c r="C25" s="34" t="str">
        <f>"ACC Holder Name: "&amp;BI2</f>
        <v>ACC Holder Name: MRS SALLY SNOOKER</v>
      </c>
      <c r="D25" s="34" t="s">
        <v>322</v>
      </c>
      <c r="E25" s="34" t="s">
        <v>322</v>
      </c>
      <c r="F25" s="34" t="s">
        <v>261</v>
      </c>
      <c r="G25" s="34" t="str">
        <f>"Acc Holder Address: "&amp;BM2&amp;" "&amp;BN2&amp;" "&amp;BQ2</f>
        <v>Acc Holder Address: 61 THE RIDGE SK6 7ER</v>
      </c>
      <c r="H25" s="34" t="str">
        <f>"Dispute detail data: Selected Address: "&amp;O2</f>
        <v xml:space="preserve">Dispute detail data: Selected Address: </v>
      </c>
      <c r="I25" s="34" t="s">
        <v>477</v>
      </c>
      <c r="AZ25" s="34" t="s">
        <v>300</v>
      </c>
    </row>
    <row r="26" spans="1:72" ht="15.75" thickBot="1" x14ac:dyDescent="0.3">
      <c r="A26" s="34" t="s">
        <v>263</v>
      </c>
      <c r="B26" s="34" t="s">
        <v>261</v>
      </c>
      <c r="C26" s="34" t="str">
        <f>"Acc Holder Address: "&amp;BM2&amp;" "&amp;BN2&amp;" "&amp;BQ2</f>
        <v>Acc Holder Address: 61 THE RIDGE SK6 7ER</v>
      </c>
      <c r="D26" s="34" t="s">
        <v>323</v>
      </c>
      <c r="E26" s="34" t="s">
        <v>323</v>
      </c>
      <c r="F26" s="34" t="s">
        <v>369</v>
      </c>
      <c r="G26" s="34" t="s">
        <v>395</v>
      </c>
      <c r="H26" s="34" t="str">
        <f>"Address 1: "&amp;BM2&amp;" "&amp;BN2&amp;", "&amp;BO2&amp;", "&amp;BP2&amp;", "&amp;BQ2</f>
        <v>Address 1: 61 THE RIDGE, STOCKPORT, CHESHIRE, SK6 7ER</v>
      </c>
      <c r="K26" s="51"/>
      <c r="L26" s="53" t="s">
        <v>520</v>
      </c>
      <c r="M26" s="52" t="s">
        <v>559</v>
      </c>
      <c r="AZ26" s="34" t="s">
        <v>300</v>
      </c>
    </row>
    <row r="27" spans="1:72" ht="15.75" thickBot="1" x14ac:dyDescent="0.3">
      <c r="A27" s="34" t="s">
        <v>265</v>
      </c>
      <c r="B27" s="34" t="s">
        <v>264</v>
      </c>
      <c r="C27" s="34" t="str">
        <f>"Date of Birth: "&amp;BJ2&amp;" 00:00:00"</f>
        <v>Date of Birth: 25/09/1991 00:00:00</v>
      </c>
      <c r="D27" s="34" t="s">
        <v>324</v>
      </c>
      <c r="E27" s="34" t="s">
        <v>324</v>
      </c>
      <c r="F27" s="34" t="s">
        <v>370</v>
      </c>
      <c r="G27" s="34" t="s">
        <v>396</v>
      </c>
      <c r="H27" s="34" t="str">
        <f>"Address 2: "&amp;O2</f>
        <v xml:space="preserve">Address 2: </v>
      </c>
      <c r="AH27" s="79" t="s">
        <v>317</v>
      </c>
      <c r="AI27" s="80"/>
      <c r="AJ27" s="48"/>
      <c r="AL27" s="81" t="s">
        <v>430</v>
      </c>
      <c r="AM27" s="82"/>
      <c r="AN27" s="34" t="str">
        <f>LEFT(AL27,8)</f>
        <v>81281449</v>
      </c>
      <c r="AZ27" s="34" t="s">
        <v>300</v>
      </c>
    </row>
    <row r="28" spans="1:72" ht="15.75" thickBot="1" x14ac:dyDescent="0.3">
      <c r="A28" s="34" t="s">
        <v>266</v>
      </c>
      <c r="B28" s="34" t="str">
        <f>"CASENUMBER: TEST "&amp;BR2</f>
        <v xml:space="preserve">CASENUMBER: TEST 80004458 </v>
      </c>
      <c r="C28" s="34" t="str">
        <f>"Status Code: "&amp;AU2</f>
        <v>Status Code: P</v>
      </c>
      <c r="F28" s="34" t="s">
        <v>371</v>
      </c>
      <c r="G28" s="34" t="s">
        <v>397</v>
      </c>
      <c r="H28" s="34" t="str">
        <f>"ADD Link ID:"&amp;N2</f>
        <v>ADD Link ID:</v>
      </c>
      <c r="AH28" s="18" t="s">
        <v>297</v>
      </c>
      <c r="AI28" s="18" t="s">
        <v>299</v>
      </c>
      <c r="AJ28" s="49"/>
      <c r="AL28" s="81" t="s">
        <v>431</v>
      </c>
      <c r="AM28" s="82"/>
      <c r="AN28" s="34" t="str">
        <f t="shared" ref="AN28:AN46" si="5">LEFT(AL28,8)</f>
        <v>81281450</v>
      </c>
      <c r="AZ28" s="34" t="s">
        <v>300</v>
      </c>
    </row>
    <row r="29" spans="1:72" ht="15.75" thickBot="1" x14ac:dyDescent="0.3">
      <c r="A29" s="34" t="s">
        <v>269</v>
      </c>
      <c r="B29" s="34" t="s">
        <v>267</v>
      </c>
      <c r="C29" s="34" t="s">
        <v>268</v>
      </c>
      <c r="D29" s="34" t="s">
        <v>277</v>
      </c>
      <c r="E29" s="34" t="s">
        <v>277</v>
      </c>
      <c r="F29" s="34" t="s">
        <v>266</v>
      </c>
      <c r="G29" s="34" t="s">
        <v>398</v>
      </c>
      <c r="H29" s="34" t="s">
        <v>322</v>
      </c>
      <c r="AH29" s="18" t="s">
        <v>2</v>
      </c>
      <c r="AI29" s="18" t="s">
        <v>299</v>
      </c>
      <c r="AJ29" s="49"/>
      <c r="AL29" s="81" t="s">
        <v>432</v>
      </c>
      <c r="AM29" s="82"/>
      <c r="AN29" s="34" t="str">
        <f t="shared" si="5"/>
        <v>81281451</v>
      </c>
      <c r="AZ29" s="56" t="s">
        <v>548</v>
      </c>
      <c r="BA29" s="56" t="s">
        <v>549</v>
      </c>
    </row>
    <row r="30" spans="1:72" ht="15.75" thickBot="1" x14ac:dyDescent="0.3">
      <c r="A30" s="34" t="str">
        <f>"NAME: "&amp;BI2</f>
        <v>NAME: MRS SALLY SNOOKER</v>
      </c>
      <c r="B30" s="34" t="s">
        <v>270</v>
      </c>
      <c r="C30" s="34" t="s">
        <v>271</v>
      </c>
      <c r="D30" s="34" t="str">
        <f>"                    &lt;CCCCustomerID&gt;" &amp; AN2&amp;"&lt;/CCCCustomerID&gt;"</f>
        <v xml:space="preserve">                    &lt;CCCCustomerID&gt;199999&lt;/CCCCustomerID&gt;</v>
      </c>
      <c r="E30" s="34" t="str">
        <f>"                    &lt;CCCCustomerID&gt;" &amp; AN2&amp;"&lt;/CCCCustomerID&gt;"</f>
        <v xml:space="preserve">                    &lt;CCCCustomerID&gt;199999&lt;/CCCCustomerID&gt;</v>
      </c>
      <c r="F30" s="34" t="s">
        <v>372</v>
      </c>
      <c r="G30" s="34" t="s">
        <v>399</v>
      </c>
      <c r="H30" s="34" t="s">
        <v>426</v>
      </c>
      <c r="AH30" s="18" t="s">
        <v>298</v>
      </c>
      <c r="AI30" s="18" t="s">
        <v>299</v>
      </c>
      <c r="AJ30" s="49"/>
      <c r="AL30" s="81" t="s">
        <v>433</v>
      </c>
      <c r="AM30" s="82"/>
      <c r="AN30" s="34" t="str">
        <f t="shared" si="5"/>
        <v>81281452</v>
      </c>
      <c r="AZ30" s="23" t="s">
        <v>542</v>
      </c>
      <c r="BA30" s="23" t="s">
        <v>544</v>
      </c>
    </row>
    <row r="31" spans="1:72" ht="15.75" thickBot="1" x14ac:dyDescent="0.3">
      <c r="A31" s="34" t="str">
        <f>"ADDRESS: "&amp;BM2&amp;" "&amp;BN2&amp;" "&amp;BQ2</f>
        <v>ADDRESS: 61 THE RIDGE SK6 7ER</v>
      </c>
      <c r="B31" s="34" t="s">
        <v>272</v>
      </c>
      <c r="C31" s="34" t="s">
        <v>273</v>
      </c>
      <c r="D31" s="34" t="str">
        <f>"                          &lt;ResidenceID&gt;"&amp;BL2&amp;"&lt;/ResidenceID&gt;"</f>
        <v xml:space="preserve">                          &lt;ResidenceID&gt;169068274&lt;/ResidenceID&gt;</v>
      </c>
      <c r="E31" s="34" t="str">
        <f>"                          &lt;ResidenceID&gt;"&amp;BL2&amp;"&lt;/ResidenceID&gt;"</f>
        <v xml:space="preserve">                          &lt;ResidenceID&gt;169068274&lt;/ResidenceID&gt;</v>
      </c>
      <c r="F31" s="34" t="s">
        <v>419</v>
      </c>
      <c r="G31" s="34" t="s">
        <v>400</v>
      </c>
      <c r="H31" s="34" t="s">
        <v>427</v>
      </c>
      <c r="AH31" s="18" t="s">
        <v>302</v>
      </c>
      <c r="AI31" s="18" t="s">
        <v>299</v>
      </c>
      <c r="AJ31" s="49"/>
      <c r="AL31" s="81" t="s">
        <v>434</v>
      </c>
      <c r="AM31" s="82"/>
      <c r="AN31" s="34" t="str">
        <f t="shared" si="5"/>
        <v>81281453</v>
      </c>
      <c r="AZ31" s="23" t="s">
        <v>550</v>
      </c>
      <c r="BA31" s="23" t="s">
        <v>544</v>
      </c>
    </row>
    <row r="32" spans="1:72" ht="15.75" thickBot="1" x14ac:dyDescent="0.3">
      <c r="B32" s="34" t="s">
        <v>274</v>
      </c>
      <c r="C32" s="34" t="str">
        <f>"Status: "&amp;AV2</f>
        <v>Status: Q</v>
      </c>
      <c r="D32" s="34" t="s">
        <v>278</v>
      </c>
      <c r="E32" s="34" t="s">
        <v>278</v>
      </c>
      <c r="F32" s="34" t="s">
        <v>420</v>
      </c>
      <c r="G32" s="34" t="s">
        <v>401</v>
      </c>
      <c r="AH32" s="18" t="s">
        <v>303</v>
      </c>
      <c r="AI32" s="29" t="s">
        <v>299</v>
      </c>
      <c r="AJ32" s="50"/>
      <c r="AL32" s="81" t="s">
        <v>435</v>
      </c>
      <c r="AM32" s="82"/>
      <c r="AN32" s="34" t="str">
        <f t="shared" si="5"/>
        <v>81281454</v>
      </c>
      <c r="AZ32" s="23" t="s">
        <v>543</v>
      </c>
      <c r="BA32" s="23" t="s">
        <v>544</v>
      </c>
    </row>
    <row r="33" spans="1:53" ht="15.75" thickBot="1" x14ac:dyDescent="0.3">
      <c r="A33" s="14" t="s">
        <v>277</v>
      </c>
      <c r="B33" s="14" t="s">
        <v>275</v>
      </c>
      <c r="C33" s="14" t="s">
        <v>276</v>
      </c>
      <c r="D33" s="14" t="str">
        <f>"                      &lt;TitleOther&gt;"&amp;BF2&amp;"&lt;/TitleOther&gt;"</f>
        <v xml:space="preserve">                      &lt;TitleOther&gt;MRS&lt;/TitleOther&gt;</v>
      </c>
      <c r="E33" s="14" t="str">
        <f>"                      &lt;TitleOther&gt;"&amp;BF2&amp;"&lt;/TitleOther&gt;"</f>
        <v xml:space="preserve">                      &lt;TitleOther&gt;MRS&lt;/TitleOther&gt;</v>
      </c>
      <c r="G33" s="34" t="s">
        <v>402</v>
      </c>
      <c r="AH33" s="18" t="s">
        <v>0</v>
      </c>
      <c r="AI33" s="18" t="s">
        <v>299</v>
      </c>
      <c r="AJ33" s="49"/>
      <c r="AL33" s="81" t="s">
        <v>436</v>
      </c>
      <c r="AM33" s="82"/>
      <c r="AN33" s="34" t="str">
        <f t="shared" si="5"/>
        <v>81281455</v>
      </c>
      <c r="AZ33" s="23" t="s">
        <v>551</v>
      </c>
      <c r="BA33" s="23" t="s">
        <v>544</v>
      </c>
    </row>
    <row r="34" spans="1:53" ht="15.75" thickBot="1" x14ac:dyDescent="0.3">
      <c r="A34" s="34" t="str">
        <f>"                    &lt;CCCCustomerID&gt;" &amp; AN2&amp;"&lt;/CCCCustomerID&gt;"</f>
        <v xml:space="preserve">                    &lt;CCCCustomerID&gt;199999&lt;/CCCCustomerID&gt;</v>
      </c>
      <c r="B34" s="34" t="s">
        <v>277</v>
      </c>
      <c r="C34" s="34" t="str">
        <f>"Acc Type Code: "&amp;AW2</f>
        <v>Acc Type Code: CA</v>
      </c>
      <c r="D34" s="34" t="str">
        <f>"                      &lt;Forename&gt;"&amp;BG2&amp;"&lt;/Forename&gt;"</f>
        <v xml:space="preserve">                      &lt;Forename&gt;SALLY&lt;/Forename&gt;</v>
      </c>
      <c r="E34" s="34" t="str">
        <f>"                      &lt;Forename&gt;"&amp;BG2&amp;"&lt;/Forename&gt;"</f>
        <v xml:space="preserve">                      &lt;Forename&gt;SALLY&lt;/Forename&gt;</v>
      </c>
      <c r="F34" s="34" t="s">
        <v>277</v>
      </c>
      <c r="G34" s="34" t="s">
        <v>403</v>
      </c>
      <c r="H34" s="34" t="s">
        <v>277</v>
      </c>
      <c r="AH34" s="29" t="s">
        <v>392</v>
      </c>
      <c r="AI34" s="18" t="s">
        <v>299</v>
      </c>
      <c r="AJ34" s="49"/>
      <c r="AL34" s="81" t="s">
        <v>437</v>
      </c>
      <c r="AM34" s="82"/>
      <c r="AN34" s="34" t="str">
        <f t="shared" si="5"/>
        <v>81281456</v>
      </c>
      <c r="AZ34" s="34" t="s">
        <v>300</v>
      </c>
    </row>
    <row r="35" spans="1:53" ht="15.75" thickBot="1" x14ac:dyDescent="0.3">
      <c r="A35" s="34" t="str">
        <f>"                          &lt;ResidenceID&gt;"&amp;BL2&amp;"&lt;/ResidenceID&gt;"</f>
        <v xml:space="preserve">                          &lt;ResidenceID&gt;169068274&lt;/ResidenceID&gt;</v>
      </c>
      <c r="B35" s="34" t="str">
        <f>"                    &lt;CCCCustomerID&gt;" &amp; AN2&amp;"&lt;/CCCCustomerID&gt;"</f>
        <v xml:space="preserve">                    &lt;CCCCustomerID&gt;199999&lt;/CCCCustomerID&gt;</v>
      </c>
      <c r="C35" s="34" t="str">
        <f>"Acc Group ID: "&amp;AX2</f>
        <v>Acc Group ID: 7</v>
      </c>
      <c r="D35" s="34" t="s">
        <v>281</v>
      </c>
      <c r="E35" s="34" t="s">
        <v>281</v>
      </c>
      <c r="F35" s="34" t="str">
        <f>"                    &lt;CCCCustomerID&gt;" &amp; AN2&amp;"&lt;/CCCCustomerID&gt;"</f>
        <v xml:space="preserve">                    &lt;CCCCustomerID&gt;199999&lt;/CCCCustomerID&gt;</v>
      </c>
      <c r="G35" s="34" t="s">
        <v>404</v>
      </c>
      <c r="H35" s="34" t="str">
        <f>"                    &lt;CCCCustomerID&gt;" &amp; AN2&amp;"&lt;/CCCCustomerID&gt;"</f>
        <v xml:space="preserve">                    &lt;CCCCustomerID&gt;199999&lt;/CCCCustomerID&gt;</v>
      </c>
      <c r="AL35" s="81" t="s">
        <v>438</v>
      </c>
      <c r="AM35" s="82"/>
      <c r="AN35" s="34" t="str">
        <f t="shared" si="5"/>
        <v>81281457</v>
      </c>
      <c r="AZ35" s="34" t="s">
        <v>300</v>
      </c>
    </row>
    <row r="36" spans="1:53" ht="15.75" thickBot="1" x14ac:dyDescent="0.3">
      <c r="A36" s="34" t="s">
        <v>278</v>
      </c>
      <c r="B36" s="34" t="str">
        <f>"                          &lt;ResidenceID&gt;"&amp;BL2&amp;"&lt;/ResidenceID&gt;"</f>
        <v xml:space="preserve">                          &lt;ResidenceID&gt;169068274&lt;/ResidenceID&gt;</v>
      </c>
      <c r="D36" s="34" t="str">
        <f>"                      &lt;Surname&gt;"&amp;BH2&amp;"&lt;/Surname&gt;"</f>
        <v xml:space="preserve">                      &lt;Surname&gt;SNOOKER&lt;/Surname&gt;</v>
      </c>
      <c r="E36" s="34" t="str">
        <f>"                      &lt;Surname&gt;"&amp;BH2&amp;"&lt;/Surname&gt;"</f>
        <v xml:space="preserve">                      &lt;Surname&gt;SNOOKER&lt;/Surname&gt;</v>
      </c>
      <c r="F36" s="34" t="str">
        <f>"                          &lt;ResidenceID&gt;"&amp;BL2&amp;"&lt;/ResidenceID&gt;"</f>
        <v xml:space="preserve">                          &lt;ResidenceID&gt;169068274&lt;/ResidenceID&gt;</v>
      </c>
      <c r="G36" s="34" t="s">
        <v>405</v>
      </c>
      <c r="H36" s="34" t="str">
        <f>"                          &lt;ResidenceID&gt;"&amp;BL2&amp;"&lt;/ResidenceID&gt;"</f>
        <v xml:space="preserve">                          &lt;ResidenceID&gt;169068274&lt;/ResidenceID&gt;</v>
      </c>
      <c r="AL36" s="81" t="s">
        <v>439</v>
      </c>
      <c r="AM36" s="82"/>
      <c r="AN36" s="34" t="str">
        <f t="shared" si="5"/>
        <v>81281458</v>
      </c>
      <c r="AZ36" s="34" t="s">
        <v>300</v>
      </c>
    </row>
    <row r="37" spans="1:53" ht="15.75" thickBot="1" x14ac:dyDescent="0.3">
      <c r="A37" s="34" t="str">
        <f>"                      &lt;TitleOther&gt;"&amp;BF2&amp;"&lt;/TitleOther&gt;"</f>
        <v xml:space="preserve">                      &lt;TitleOther&gt;MRS&lt;/TitleOther&gt;</v>
      </c>
      <c r="B37" s="34" t="s">
        <v>278</v>
      </c>
      <c r="C37" s="34" t="s">
        <v>277</v>
      </c>
      <c r="D37" s="34" t="s">
        <v>279</v>
      </c>
      <c r="E37" s="34" t="s">
        <v>279</v>
      </c>
      <c r="F37" s="34" t="s">
        <v>278</v>
      </c>
      <c r="G37" s="34" t="s">
        <v>406</v>
      </c>
      <c r="H37" s="34" t="s">
        <v>278</v>
      </c>
      <c r="AL37" s="81" t="s">
        <v>440</v>
      </c>
      <c r="AM37" s="82"/>
      <c r="AN37" s="34" t="str">
        <f t="shared" si="5"/>
        <v>81281459</v>
      </c>
      <c r="AZ37" s="34" t="s">
        <v>300</v>
      </c>
    </row>
    <row r="38" spans="1:53" ht="15.75" thickBot="1" x14ac:dyDescent="0.3">
      <c r="A38" s="34" t="str">
        <f>"                      &lt;Forename&gt;"&amp;BG2&amp;"&lt;/Forename&gt;"</f>
        <v xml:space="preserve">                      &lt;Forename&gt;SALLY&lt;/Forename&gt;</v>
      </c>
      <c r="B38" s="34" t="str">
        <f>"                      &lt;TitleOther&gt;"&amp;BF2&amp;"&lt;/TitleOther&gt;"</f>
        <v xml:space="preserve">                      &lt;TitleOther&gt;MRS&lt;/TitleOther&gt;</v>
      </c>
      <c r="C38" s="34" t="str">
        <f>"                    &lt;CCCCustomerID&gt;" &amp; AN2&amp;"&lt;/CCCCustomerID&gt;"</f>
        <v xml:space="preserve">                    &lt;CCCCustomerID&gt;199999&lt;/CCCCustomerID&gt;</v>
      </c>
      <c r="D38" s="34" t="str">
        <f>"                    &lt;DoB&gt;"&amp;BK2&amp;"&lt;/DoB&gt;"</f>
        <v xml:space="preserve">                    &lt;DoB&gt;1991-09-25&lt;/DoB&gt;</v>
      </c>
      <c r="E38" s="34" t="str">
        <f>"                    &lt;DoB&gt;"&amp;BK2&amp;"&lt;/DoB&gt;"</f>
        <v xml:space="preserve">                    &lt;DoB&gt;1991-09-25&lt;/DoB&gt;</v>
      </c>
      <c r="F38" s="34" t="str">
        <f>"                      &lt;TitleOther&gt;"&amp;BF2&amp;"&lt;/TitleOther&gt;"</f>
        <v xml:space="preserve">                      &lt;TitleOther&gt;MRS&lt;/TitleOther&gt;</v>
      </c>
      <c r="H38" s="34" t="str">
        <f>"                      &lt;TitleOther&gt;"&amp;BF2&amp;"&lt;/TitleOther&gt;"</f>
        <v xml:space="preserve">                      &lt;TitleOther&gt;MRS&lt;/TitleOther&gt;</v>
      </c>
      <c r="AL38" s="81" t="s">
        <v>441</v>
      </c>
      <c r="AM38" s="82"/>
      <c r="AN38" s="34" t="str">
        <f t="shared" si="5"/>
        <v>81281460</v>
      </c>
      <c r="AZ38" s="34" t="s">
        <v>300</v>
      </c>
    </row>
    <row r="39" spans="1:53" ht="15.75" thickBot="1" x14ac:dyDescent="0.3">
      <c r="A39" s="34" t="str">
        <f>"                      &lt;Surname&gt;"&amp;BH2&amp;"&lt;/Surname&gt;"</f>
        <v xml:space="preserve">                      &lt;Surname&gt;SNOOKER&lt;/Surname&gt;</v>
      </c>
      <c r="B39" s="34" t="str">
        <f>"                      &lt;Forename&gt;"&amp;BG2&amp;"&lt;/Forename&gt;"</f>
        <v xml:space="preserve">                      &lt;Forename&gt;SALLY&lt;/Forename&gt;</v>
      </c>
      <c r="C39" s="34" t="str">
        <f>"                          &lt;ResidenceID&gt;"&amp;BL2&amp;"&lt;/ResidenceID&gt;"</f>
        <v xml:space="preserve">                          &lt;ResidenceID&gt;169068274&lt;/ResidenceID&gt;</v>
      </c>
      <c r="D39" s="34" t="s">
        <v>280</v>
      </c>
      <c r="E39" s="34" t="s">
        <v>280</v>
      </c>
      <c r="F39" s="34" t="str">
        <f>"                      &lt;Forename&gt;"&amp;BG2&amp;"&lt;/Forename&gt;"</f>
        <v xml:space="preserve">                      &lt;Forename&gt;SALLY&lt;/Forename&gt;</v>
      </c>
      <c r="G39" s="34" t="s">
        <v>277</v>
      </c>
      <c r="H39" s="34" t="str">
        <f>"                      &lt;Forename&gt;"&amp;BG2&amp;"&lt;/Forename&gt;"</f>
        <v xml:space="preserve">                      &lt;Forename&gt;SALLY&lt;/Forename&gt;</v>
      </c>
      <c r="AL39" s="81" t="s">
        <v>442</v>
      </c>
      <c r="AM39" s="82"/>
      <c r="AN39" s="34" t="str">
        <f t="shared" si="5"/>
        <v>81281461</v>
      </c>
      <c r="AZ39" s="34" t="s">
        <v>300</v>
      </c>
    </row>
    <row r="40" spans="1:53" ht="15.75" thickBot="1" x14ac:dyDescent="0.3">
      <c r="A40" s="34" t="s">
        <v>279</v>
      </c>
      <c r="B40" s="34" t="str">
        <f>"                      &lt;Surname&gt;"&amp;BH2&amp;"&lt;/Surname&gt;"</f>
        <v xml:space="preserve">                      &lt;Surname&gt;SNOOKER&lt;/Surname&gt;</v>
      </c>
      <c r="C40" s="34" t="s">
        <v>278</v>
      </c>
      <c r="D40" s="34" t="str">
        <f>"                      &lt;HouseNumber&gt;"&amp;BM2&amp;"&lt;/HouseNumber&gt;"</f>
        <v xml:space="preserve">                      &lt;HouseNumber&gt;61&lt;/HouseNumber&gt;</v>
      </c>
      <c r="E40" s="34" t="str">
        <f>"                      &lt;HouseNumber&gt;"&amp;BM2&amp;"&lt;/HouseNumber&gt;"</f>
        <v xml:space="preserve">                      &lt;HouseNumber&gt;61&lt;/HouseNumber&gt;</v>
      </c>
      <c r="F40" s="34" t="str">
        <f>"                      &lt;Surname&gt;"&amp;BH2&amp;"&lt;/Surname&gt;"</f>
        <v xml:space="preserve">                      &lt;Surname&gt;SNOOKER&lt;/Surname&gt;</v>
      </c>
      <c r="G40" s="34" t="str">
        <f>"                    &lt;CCCCustomerID&gt;" &amp; AN2&amp;"&lt;/CCCCustomerID&gt;"</f>
        <v xml:space="preserve">                    &lt;CCCCustomerID&gt;199999&lt;/CCCCustomerID&gt;</v>
      </c>
      <c r="H40" s="34" t="str">
        <f>"                      &lt;Surname&gt;"&amp;BH2&amp;"&lt;/Surname&gt;"</f>
        <v xml:space="preserve">                      &lt;Surname&gt;SNOOKER&lt;/Surname&gt;</v>
      </c>
      <c r="AL40" s="81" t="s">
        <v>443</v>
      </c>
      <c r="AM40" s="82"/>
      <c r="AN40" s="34" t="str">
        <f t="shared" si="5"/>
        <v>81281462</v>
      </c>
      <c r="AZ40" s="34" t="s">
        <v>300</v>
      </c>
    </row>
    <row r="41" spans="1:53" ht="15.75" thickBot="1" x14ac:dyDescent="0.3">
      <c r="A41" s="34" t="str">
        <f>"                    &lt;DoB&gt;"&amp;BK2&amp;"&lt;/DoB&gt;"</f>
        <v xml:space="preserve">                    &lt;DoB&gt;1991-09-25&lt;/DoB&gt;</v>
      </c>
      <c r="B41" s="34" t="s">
        <v>279</v>
      </c>
      <c r="C41" s="34" t="str">
        <f>"                      &lt;TitleOther&gt;"&amp;BF2&amp;"&lt;/TitleOther&gt;"</f>
        <v xml:space="preserve">                      &lt;TitleOther&gt;MRS&lt;/TitleOther&gt;</v>
      </c>
      <c r="D41" s="34" t="str">
        <f>"                      &lt;Street1&gt;"&amp;BN2&amp;"&lt;/Street1&gt;"</f>
        <v xml:space="preserve">                      &lt;Street1&gt;THE RIDGE&lt;/Street1&gt;</v>
      </c>
      <c r="E41" s="34" t="str">
        <f>"                      &lt;Street1&gt;"&amp;BN2&amp;"&lt;/Street1&gt;"</f>
        <v xml:space="preserve">                      &lt;Street1&gt;THE RIDGE&lt;/Street1&gt;</v>
      </c>
      <c r="F41" s="34" t="s">
        <v>279</v>
      </c>
      <c r="G41" s="34" t="str">
        <f>"                          &lt;ResidenceID&gt;"&amp;BL2&amp;"&lt;/ResidenceID&gt;"</f>
        <v xml:space="preserve">                          &lt;ResidenceID&gt;169068274&lt;/ResidenceID&gt;</v>
      </c>
      <c r="H41" s="34" t="s">
        <v>279</v>
      </c>
      <c r="AL41" s="81" t="s">
        <v>444</v>
      </c>
      <c r="AM41" s="82"/>
      <c r="AN41" s="34" t="str">
        <f t="shared" si="5"/>
        <v>81281463</v>
      </c>
      <c r="AZ41" s="34" t="s">
        <v>300</v>
      </c>
    </row>
    <row r="42" spans="1:53" ht="15.75" thickBot="1" x14ac:dyDescent="0.3">
      <c r="A42" s="34" t="s">
        <v>280</v>
      </c>
      <c r="B42" s="34" t="str">
        <f>"                    &lt;DoB&gt;"&amp;BK2&amp;"&lt;/DoB&gt;"</f>
        <v xml:space="preserve">                    &lt;DoB&gt;1991-09-25&lt;/DoB&gt;</v>
      </c>
      <c r="C42" s="34" t="str">
        <f>"                      &lt;Forename&gt;"&amp;BG2&amp;"&lt;/Forename&gt;"</f>
        <v xml:space="preserve">                      &lt;Forename&gt;SALLY&lt;/Forename&gt;</v>
      </c>
      <c r="D42" s="34" t="str">
        <f>"                      &lt;Town&gt;"&amp;BO2&amp;"&lt;/Town&gt;"</f>
        <v xml:space="preserve">                      &lt;Town&gt;STOCKPORT&lt;/Town&gt;</v>
      </c>
      <c r="E42" s="34" t="str">
        <f>"                      &lt;Town&gt;"&amp;BO2&amp;"&lt;/Town&gt;"</f>
        <v xml:space="preserve">                      &lt;Town&gt;STOCKPORT&lt;/Town&gt;</v>
      </c>
      <c r="F42" s="34" t="str">
        <f>"                    &lt;DoB&gt;"&amp;BK2&amp;"&lt;/DoB&gt;"</f>
        <v xml:space="preserve">                    &lt;DoB&gt;1991-09-25&lt;/DoB&gt;</v>
      </c>
      <c r="G42" s="34" t="s">
        <v>278</v>
      </c>
      <c r="H42" s="34" t="str">
        <f>"                    &lt;DoB&gt;"&amp;BK2&amp;"&lt;/DoB&gt;"</f>
        <v xml:space="preserve">                    &lt;DoB&gt;1991-09-25&lt;/DoB&gt;</v>
      </c>
      <c r="AL42" s="81" t="s">
        <v>445</v>
      </c>
      <c r="AM42" s="82"/>
      <c r="AN42" s="34" t="str">
        <f t="shared" si="5"/>
        <v>81281464</v>
      </c>
      <c r="AZ42" s="34" t="s">
        <v>300</v>
      </c>
    </row>
    <row r="43" spans="1:53" ht="15.75" thickBot="1" x14ac:dyDescent="0.3">
      <c r="A43" s="34" t="s">
        <v>282</v>
      </c>
      <c r="B43" s="34" t="s">
        <v>280</v>
      </c>
      <c r="C43" s="34" t="s">
        <v>281</v>
      </c>
      <c r="D43" s="34" t="str">
        <f>"                      &lt;PostCode&gt;"&amp;BQ2&amp;"&lt;/PostCode&gt;"</f>
        <v xml:space="preserve">                      &lt;PostCode&gt;SK6 7ER&lt;/PostCode&gt;</v>
      </c>
      <c r="E43" s="34" t="str">
        <f>"                      &lt;PostCode&gt;"&amp;BQ2&amp;"&lt;/PostCode&gt;"</f>
        <v xml:space="preserve">                      &lt;PostCode&gt;SK6 7ER&lt;/PostCode&gt;</v>
      </c>
      <c r="F43" s="34" t="s">
        <v>280</v>
      </c>
      <c r="G43" s="34" t="str">
        <f>"                      &lt;TitleOther&gt;"&amp;BF2&amp;"&lt;/TitleOther&gt;"</f>
        <v xml:space="preserve">                      &lt;TitleOther&gt;MRS&lt;/TitleOther&gt;</v>
      </c>
      <c r="H43" s="34" t="s">
        <v>280</v>
      </c>
      <c r="AL43" s="81" t="s">
        <v>446</v>
      </c>
      <c r="AM43" s="82"/>
      <c r="AN43" s="34" t="str">
        <f t="shared" si="5"/>
        <v>81281465</v>
      </c>
      <c r="AZ43" s="34" t="s">
        <v>300</v>
      </c>
    </row>
    <row r="44" spans="1:53" ht="15.75" thickBot="1" x14ac:dyDescent="0.3">
      <c r="A44" s="34" t="s">
        <v>283</v>
      </c>
      <c r="B44" s="34" t="s">
        <v>282</v>
      </c>
      <c r="C44" s="34" t="str">
        <f>"                      &lt;Surname&gt;"&amp;BH2&amp;"&lt;/Surname&gt;"</f>
        <v xml:space="preserve">                      &lt;Surname&gt;SNOOKER&lt;/Surname&gt;</v>
      </c>
      <c r="D44" s="34" t="s">
        <v>285</v>
      </c>
      <c r="E44" s="34" t="s">
        <v>285</v>
      </c>
      <c r="F44" s="34" t="s">
        <v>282</v>
      </c>
      <c r="G44" s="34" t="str">
        <f>"                      &lt;Forename&gt;"&amp;BG2&amp;"&lt;/Forename&gt;"</f>
        <v xml:space="preserve">                      &lt;Forename&gt;SALLY&lt;/Forename&gt;</v>
      </c>
      <c r="H44" s="34" t="s">
        <v>282</v>
      </c>
      <c r="AL44" s="81" t="s">
        <v>447</v>
      </c>
      <c r="AM44" s="82"/>
      <c r="AN44" s="34" t="str">
        <f t="shared" si="5"/>
        <v>81281466</v>
      </c>
      <c r="AZ44" s="34" t="s">
        <v>300</v>
      </c>
    </row>
    <row r="45" spans="1:53" ht="15.75" thickBot="1" x14ac:dyDescent="0.3">
      <c r="A45" s="34" t="str">
        <f>"                      &lt;HouseNumber&gt;"&amp;BM2&amp;"&lt;/HouseNumber&gt;"</f>
        <v xml:space="preserve">                      &lt;HouseNumber&gt;61&lt;/HouseNumber&gt;</v>
      </c>
      <c r="B45" s="34" t="s">
        <v>283</v>
      </c>
      <c r="C45" s="34" t="s">
        <v>279</v>
      </c>
      <c r="D45" s="34" t="str">
        <f>"                    &lt;CCCAliasID&gt;"&amp;AE2&amp;"&lt;/CCCAliasID&gt;"</f>
        <v xml:space="preserve">                    &lt;CCCAliasID&gt;3464043&lt;/CCCAliasID&gt;</v>
      </c>
      <c r="E45" s="34" t="str">
        <f>"                    &lt;CCCAssocID&gt;"&amp;AA2&amp;"&lt;/CCCAssocID&gt;"</f>
        <v xml:space="preserve">                    &lt;CCCAssocID&gt;22934029&lt;/CCCAssocID&gt;</v>
      </c>
      <c r="F45" s="34" t="s">
        <v>283</v>
      </c>
      <c r="G45" s="34" t="str">
        <f>"                      &lt;Surname&gt;"&amp;BH2&amp;"&lt;/Surname&gt;"</f>
        <v xml:space="preserve">                      &lt;Surname&gt;SNOOKER&lt;/Surname&gt;</v>
      </c>
      <c r="H45" s="34" t="s">
        <v>283</v>
      </c>
      <c r="AL45" s="81" t="s">
        <v>448</v>
      </c>
      <c r="AM45" s="82"/>
      <c r="AN45" s="34" t="str">
        <f t="shared" si="5"/>
        <v>81281467</v>
      </c>
      <c r="AZ45" s="34" t="s">
        <v>300</v>
      </c>
    </row>
    <row r="46" spans="1:53" ht="15.75" thickBot="1" x14ac:dyDescent="0.3">
      <c r="A46" s="34" t="str">
        <f>"                      &lt;Street1&gt;"&amp;BN2&amp;"&lt;/Street1&gt;"</f>
        <v xml:space="preserve">                      &lt;Street1&gt;THE RIDGE&lt;/Street1&gt;</v>
      </c>
      <c r="B46" s="34" t="str">
        <f>"                      &lt;HouseNumber&gt;"&amp;BM2&amp;"&lt;/HouseNumber&gt;"</f>
        <v xml:space="preserve">                      &lt;HouseNumber&gt;61&lt;/HouseNumber&gt;</v>
      </c>
      <c r="C46" s="34" t="str">
        <f>"                    &lt;DoB&gt;"&amp;BK2&amp;"&lt;/DoB&gt;"</f>
        <v xml:space="preserve">                    &lt;DoB&gt;1991-09-25&lt;/DoB&gt;</v>
      </c>
      <c r="D46" s="34" t="s">
        <v>286</v>
      </c>
      <c r="E46" s="34" t="s">
        <v>286</v>
      </c>
      <c r="F46" s="34" t="str">
        <f>"                      &lt;HouseNumber&gt;"&amp;BM2&amp;"&lt;/HouseNumber&gt;"</f>
        <v xml:space="preserve">                      &lt;HouseNumber&gt;61&lt;/HouseNumber&gt;</v>
      </c>
      <c r="G46" s="34" t="s">
        <v>279</v>
      </c>
      <c r="H46" s="34" t="str">
        <f>"                      &lt;HouseNumber&gt;"&amp;BM2&amp;"&lt;/HouseNumber&gt;"</f>
        <v xml:space="preserve">                      &lt;HouseNumber&gt;61&lt;/HouseNumber&gt;</v>
      </c>
      <c r="AL46" s="81" t="s">
        <v>449</v>
      </c>
      <c r="AM46" s="82"/>
      <c r="AN46" s="34" t="str">
        <f t="shared" si="5"/>
        <v>81281468</v>
      </c>
      <c r="AZ46" s="34" t="s">
        <v>300</v>
      </c>
    </row>
    <row r="47" spans="1:53" ht="15.75" thickBot="1" x14ac:dyDescent="0.3">
      <c r="A47" s="34" t="s">
        <v>284</v>
      </c>
      <c r="B47" s="34" t="str">
        <f>"                      &lt;Street1&gt;"&amp;BN2&amp;"&lt;/Street1&gt;"</f>
        <v xml:space="preserve">                      &lt;Street1&gt;THE RIDGE&lt;/Street1&gt;</v>
      </c>
      <c r="C47" s="34" t="s">
        <v>280</v>
      </c>
      <c r="D47" s="34" t="s">
        <v>288</v>
      </c>
      <c r="E47" s="34" t="s">
        <v>288</v>
      </c>
      <c r="F47" s="34" t="str">
        <f>"                      &lt;Street1&gt;"&amp;BN2&amp;"&lt;/Street1&gt;"</f>
        <v xml:space="preserve">                      &lt;Street1&gt;THE RIDGE&lt;/Street1&gt;</v>
      </c>
      <c r="G47" s="34" t="str">
        <f>"                    &lt;DoB&gt;"&amp;BK2&amp;"&lt;/DoB&gt;"</f>
        <v xml:space="preserve">                    &lt;DoB&gt;1991-09-25&lt;/DoB&gt;</v>
      </c>
      <c r="H47" s="34" t="str">
        <f>"                      &lt;Street1&gt;"&amp;BN2&amp;"&lt;/Street1&gt;"</f>
        <v xml:space="preserve">                      &lt;Street1&gt;THE RIDGE&lt;/Street1&gt;</v>
      </c>
      <c r="AL47" s="81" t="s">
        <v>450</v>
      </c>
      <c r="AM47" s="82"/>
      <c r="AZ47" s="34" t="s">
        <v>300</v>
      </c>
    </row>
    <row r="48" spans="1:53" x14ac:dyDescent="0.25">
      <c r="A48" s="34" t="str">
        <f>"                      &lt;Town&gt;"&amp;BO2&amp;"&lt;/Town&gt;"</f>
        <v xml:space="preserve">                      &lt;Town&gt;STOCKPORT&lt;/Town&gt;</v>
      </c>
      <c r="B48" s="34" t="s">
        <v>284</v>
      </c>
      <c r="C48" s="34" t="str">
        <f>"                      &lt;HouseNumber&gt;"&amp;BM2&amp;"&lt;/HouseNumber&gt;"</f>
        <v xml:space="preserve">                      &lt;HouseNumber&gt;61&lt;/HouseNumber&gt;</v>
      </c>
      <c r="D48" s="34" t="s">
        <v>289</v>
      </c>
      <c r="E48" s="34" t="s">
        <v>289</v>
      </c>
      <c r="F48" s="34" t="s">
        <v>284</v>
      </c>
      <c r="G48" s="34" t="s">
        <v>280</v>
      </c>
      <c r="H48" s="34" t="s">
        <v>284</v>
      </c>
      <c r="AZ48" s="34" t="s">
        <v>300</v>
      </c>
    </row>
    <row r="49" spans="1:52" x14ac:dyDescent="0.25">
      <c r="A49" s="34" t="str">
        <f>"                      &lt;PostCode&gt;"&amp;BQ2&amp;"&lt;/PostCode&gt;"</f>
        <v xml:space="preserve">                      &lt;PostCode&gt;SK6 7ER&lt;/PostCode&gt;</v>
      </c>
      <c r="B49" s="34" t="str">
        <f>"                      &lt;Town&gt;"&amp;BO2&amp;"&lt;/Town&gt;"</f>
        <v xml:space="preserve">                      &lt;Town&gt;STOCKPORT&lt;/Town&gt;</v>
      </c>
      <c r="C49" s="34" t="str">
        <f>"                      &lt;Street1&gt;"&amp;BN2&amp;"&lt;/Street1&gt;"</f>
        <v xml:space="preserve">                      &lt;Street1&gt;THE RIDGE&lt;/Street1&gt;</v>
      </c>
      <c r="D49" s="34" t="s">
        <v>290</v>
      </c>
      <c r="E49" s="34" t="s">
        <v>290</v>
      </c>
      <c r="F49" s="34" t="str">
        <f>"                      &lt;Town&gt;"&amp;BO2&amp;"&lt;/Town&gt;"</f>
        <v xml:space="preserve">                      &lt;Town&gt;STOCKPORT&lt;/Town&gt;</v>
      </c>
      <c r="G49" s="34" t="s">
        <v>282</v>
      </c>
      <c r="H49" s="34" t="str">
        <f>"                      &lt;Town&gt;"&amp;BO2&amp;"&lt;/Town&gt;"</f>
        <v xml:space="preserve">                      &lt;Town&gt;STOCKPORT&lt;/Town&gt;</v>
      </c>
      <c r="AZ49" s="34" t="s">
        <v>300</v>
      </c>
    </row>
    <row r="50" spans="1:52" x14ac:dyDescent="0.25">
      <c r="A50" s="34" t="s">
        <v>285</v>
      </c>
      <c r="B50" s="34" t="str">
        <f>"                      &lt;PostCode&gt;"&amp;BQ2&amp;"&lt;/PostCode&gt;"</f>
        <v xml:space="preserve">                      &lt;PostCode&gt;SK6 7ER&lt;/PostCode&gt;</v>
      </c>
      <c r="C50" s="34" t="str">
        <f>"                      &lt;Town&gt;"&amp;BO2&amp;"&lt;/Town&gt;"</f>
        <v xml:space="preserve">                      &lt;Town&gt;STOCKPORT&lt;/Town&gt;</v>
      </c>
      <c r="D50" s="34" t="s">
        <v>291</v>
      </c>
      <c r="E50" s="34" t="s">
        <v>291</v>
      </c>
      <c r="F50" s="34" t="str">
        <f>"                      &lt;PostCode&gt;"&amp;BQ2&amp;"&lt;/PostCode&gt;"</f>
        <v xml:space="preserve">                      &lt;PostCode&gt;SK6 7ER&lt;/PostCode&gt;</v>
      </c>
      <c r="G50" s="34" t="s">
        <v>283</v>
      </c>
      <c r="H50" s="34" t="str">
        <f>"                      &lt;PostCode&gt;"&amp;BQ2&amp;"&lt;/PostCode&gt;"</f>
        <v xml:space="preserve">                      &lt;PostCode&gt;SK6 7ER&lt;/PostCode&gt;</v>
      </c>
      <c r="AZ50" s="34" t="s">
        <v>300</v>
      </c>
    </row>
    <row r="51" spans="1:52" x14ac:dyDescent="0.25">
      <c r="A51" s="34" t="str">
        <f>"                    &lt;CCCInsolvencyOrderID&gt;"&amp;AI2&amp;"&lt;/CCCInsolvencyOrderID&gt;"</f>
        <v xml:space="preserve">                    &lt;CCCInsolvencyOrderID&gt;1712862&lt;/CCCInsolvencyOrderID&gt;</v>
      </c>
      <c r="B51" s="34" t="s">
        <v>285</v>
      </c>
      <c r="C51" s="34" t="str">
        <f>"                      &lt;PostCode&gt;"&amp;BQ2&amp;"&lt;/PostCode&gt;"</f>
        <v xml:space="preserve">                      &lt;PostCode&gt;SK6 7ER&lt;/PostCode&gt;</v>
      </c>
      <c r="D51" s="34" t="s">
        <v>292</v>
      </c>
      <c r="E51" s="34" t="s">
        <v>292</v>
      </c>
      <c r="F51" s="34" t="s">
        <v>285</v>
      </c>
      <c r="G51" s="34" t="str">
        <f>"                      &lt;HouseNumber&gt;"&amp;BM2&amp;"&lt;/HouseNumber&gt;"</f>
        <v xml:space="preserve">                      &lt;HouseNumber&gt;61&lt;/HouseNumber&gt;</v>
      </c>
      <c r="H51" s="34" t="s">
        <v>285</v>
      </c>
      <c r="AZ51" s="34" t="s">
        <v>300</v>
      </c>
    </row>
    <row r="52" spans="1:52" x14ac:dyDescent="0.25">
      <c r="A52" s="34" t="s">
        <v>286</v>
      </c>
      <c r="B52" s="34" t="str">
        <f>"                    &lt;CCCCCJCasePerID&gt;"&amp;BR2&amp;"&lt;/CCCCCJCasePerID&gt;"</f>
        <v xml:space="preserve">                    &lt;CCCCCJCasePerID&gt;80004458 &lt;/CCCCCJCasePerID&gt;</v>
      </c>
      <c r="C52" s="34" t="s">
        <v>285</v>
      </c>
      <c r="D52" s="34" t="s">
        <v>293</v>
      </c>
      <c r="E52" s="34" t="s">
        <v>293</v>
      </c>
      <c r="F52" s="34" t="str">
        <f>"                    &lt;CCCInsolvencyOrderID&gt;"&amp;X2&amp;"&lt;/CCCInsolvencyOrderID&gt;"</f>
        <v xml:space="preserve">                    &lt;CCCInsolvencyOrderID&gt;1712844&lt;/CCCInsolvencyOrderID&gt;</v>
      </c>
      <c r="G52" s="34" t="str">
        <f>"                      &lt;Street1&gt;"&amp;BN2&amp;"&lt;/Street1&gt;"</f>
        <v xml:space="preserve">                      &lt;Street1&gt;THE RIDGE&lt;/Street1&gt;</v>
      </c>
      <c r="H52" s="34" t="str">
        <f>"                    &lt;CCCAddressLinkID&gt;"&amp;N2&amp;"&lt;/CCCAddressLinkID&gt;"</f>
        <v xml:space="preserve">                    &lt;CCCAddressLinkID&gt;&lt;/CCCAddressLinkID&gt;</v>
      </c>
      <c r="AZ52" s="34" t="s">
        <v>300</v>
      </c>
    </row>
    <row r="53" spans="1:52" x14ac:dyDescent="0.25">
      <c r="A53" s="34" t="s">
        <v>288</v>
      </c>
      <c r="B53" s="34" t="s">
        <v>286</v>
      </c>
      <c r="C53" s="34" t="s">
        <v>423</v>
      </c>
      <c r="D53" s="34" t="s">
        <v>294</v>
      </c>
      <c r="E53" s="34" t="s">
        <v>294</v>
      </c>
      <c r="F53" s="34" t="s">
        <v>286</v>
      </c>
      <c r="G53" s="34" t="s">
        <v>284</v>
      </c>
      <c r="H53" s="34" t="s">
        <v>286</v>
      </c>
      <c r="AZ53" s="34" t="s">
        <v>300</v>
      </c>
    </row>
    <row r="54" spans="1:52" x14ac:dyDescent="0.25">
      <c r="A54" s="34" t="s">
        <v>289</v>
      </c>
      <c r="B54" s="34" t="s">
        <v>288</v>
      </c>
      <c r="C54" s="34" t="str">
        <f>"                    &lt;CCCAccountID&gt;"&amp;BS2&amp;"&lt;/CCCAccountID&gt;"</f>
        <v xml:space="preserve">                    &lt;CCCAccountID&gt;100000695&lt;/CCCAccountID&gt;</v>
      </c>
      <c r="D54" s="34" t="s">
        <v>295</v>
      </c>
      <c r="E54" s="34" t="s">
        <v>295</v>
      </c>
      <c r="F54" s="34" t="s">
        <v>288</v>
      </c>
      <c r="G54" s="34" t="str">
        <f>"                      &lt;Town&gt;"&amp;BO2&amp;"&lt;/Town&gt;"</f>
        <v xml:space="preserve">                      &lt;Town&gt;STOCKPORT&lt;/Town&gt;</v>
      </c>
      <c r="H54" s="34" t="s">
        <v>288</v>
      </c>
      <c r="AZ54" s="34" t="s">
        <v>300</v>
      </c>
    </row>
    <row r="55" spans="1:52" x14ac:dyDescent="0.25">
      <c r="A55" s="34" t="s">
        <v>290</v>
      </c>
      <c r="B55" s="34" t="s">
        <v>289</v>
      </c>
      <c r="C55" s="34" t="str">
        <f>"                    &lt;CCCShAccHolderID&gt;"&amp;BT2&amp;"&lt;/CCCShAccHolderID&gt;"</f>
        <v xml:space="preserve">                    &lt;CCCShAccHolderID&gt;100000496&lt;/CCCShAccHolderID&gt;</v>
      </c>
      <c r="D55" s="34" t="s">
        <v>296</v>
      </c>
      <c r="E55" s="34" t="s">
        <v>296</v>
      </c>
      <c r="F55" s="34" t="s">
        <v>289</v>
      </c>
      <c r="G55" s="34" t="str">
        <f>"                      &lt;PostCode&gt;"&amp;BQ2&amp;"&lt;/PostCode&gt;"</f>
        <v xml:space="preserve">                      &lt;PostCode&gt;SK6 7ER&lt;/PostCode&gt;</v>
      </c>
      <c r="H55" s="34" t="s">
        <v>289</v>
      </c>
      <c r="AZ55" s="34" t="s">
        <v>300</v>
      </c>
    </row>
    <row r="56" spans="1:52" x14ac:dyDescent="0.25">
      <c r="A56" s="34" t="s">
        <v>291</v>
      </c>
      <c r="B56" s="34" t="s">
        <v>290</v>
      </c>
      <c r="C56" s="34" t="s">
        <v>286</v>
      </c>
      <c r="F56" s="34" t="s">
        <v>290</v>
      </c>
      <c r="G56" s="34" t="s">
        <v>285</v>
      </c>
      <c r="H56" s="34" t="s">
        <v>290</v>
      </c>
      <c r="AZ56" s="34" t="s">
        <v>300</v>
      </c>
    </row>
    <row r="57" spans="1:52" x14ac:dyDescent="0.25">
      <c r="A57" s="34" t="s">
        <v>292</v>
      </c>
      <c r="B57" s="34" t="s">
        <v>291</v>
      </c>
      <c r="C57" s="34" t="s">
        <v>288</v>
      </c>
      <c r="F57" s="34" t="s">
        <v>291</v>
      </c>
      <c r="G57" s="34" t="s">
        <v>423</v>
      </c>
      <c r="H57" s="34" t="s">
        <v>291</v>
      </c>
      <c r="AZ57" s="34" t="s">
        <v>300</v>
      </c>
    </row>
    <row r="58" spans="1:52" x14ac:dyDescent="0.25">
      <c r="A58" s="34" t="s">
        <v>293</v>
      </c>
      <c r="B58" s="34" t="s">
        <v>292</v>
      </c>
      <c r="C58" s="34" t="s">
        <v>289</v>
      </c>
      <c r="F58" s="34" t="s">
        <v>292</v>
      </c>
      <c r="G58" s="34" t="s">
        <v>414</v>
      </c>
      <c r="H58" s="34" t="s">
        <v>292</v>
      </c>
      <c r="AZ58" s="34" t="s">
        <v>300</v>
      </c>
    </row>
    <row r="59" spans="1:52" x14ac:dyDescent="0.25">
      <c r="A59" s="34" t="s">
        <v>294</v>
      </c>
      <c r="B59" s="34" t="s">
        <v>293</v>
      </c>
      <c r="C59" s="34" t="s">
        <v>290</v>
      </c>
      <c r="F59" s="34" t="s">
        <v>293</v>
      </c>
      <c r="G59" s="34" t="s">
        <v>286</v>
      </c>
      <c r="H59" s="34" t="s">
        <v>293</v>
      </c>
      <c r="AZ59" s="34" t="s">
        <v>300</v>
      </c>
    </row>
    <row r="60" spans="1:52" x14ac:dyDescent="0.25">
      <c r="A60" s="34" t="s">
        <v>295</v>
      </c>
      <c r="B60" s="34" t="s">
        <v>294</v>
      </c>
      <c r="C60" s="34" t="s">
        <v>291</v>
      </c>
      <c r="F60" s="34" t="s">
        <v>294</v>
      </c>
      <c r="G60" s="34" t="s">
        <v>288</v>
      </c>
      <c r="H60" s="34" t="s">
        <v>294</v>
      </c>
      <c r="AZ60" s="34" t="s">
        <v>300</v>
      </c>
    </row>
    <row r="61" spans="1:52" x14ac:dyDescent="0.25">
      <c r="A61" s="34" t="s">
        <v>296</v>
      </c>
      <c r="B61" s="34" t="s">
        <v>295</v>
      </c>
      <c r="C61" s="34" t="s">
        <v>292</v>
      </c>
      <c r="F61" s="34" t="s">
        <v>295</v>
      </c>
      <c r="G61" s="34" t="s">
        <v>289</v>
      </c>
      <c r="H61" s="34" t="s">
        <v>295</v>
      </c>
      <c r="AZ61" s="34" t="s">
        <v>300</v>
      </c>
    </row>
    <row r="62" spans="1:52" x14ac:dyDescent="0.25">
      <c r="B62" s="34" t="s">
        <v>296</v>
      </c>
      <c r="C62" s="34" t="s">
        <v>293</v>
      </c>
      <c r="F62" s="34" t="s">
        <v>296</v>
      </c>
      <c r="G62" s="34" t="s">
        <v>290</v>
      </c>
      <c r="H62" s="34" t="s">
        <v>296</v>
      </c>
      <c r="AZ62" s="34" t="s">
        <v>300</v>
      </c>
    </row>
    <row r="63" spans="1:52" x14ac:dyDescent="0.25">
      <c r="C63" s="34" t="s">
        <v>294</v>
      </c>
      <c r="G63" s="34" t="s">
        <v>291</v>
      </c>
      <c r="AZ63" s="34" t="s">
        <v>300</v>
      </c>
    </row>
    <row r="64" spans="1:52" x14ac:dyDescent="0.25">
      <c r="C64" s="34" t="s">
        <v>295</v>
      </c>
      <c r="G64" s="34" t="s">
        <v>292</v>
      </c>
      <c r="AZ64" s="34" t="s">
        <v>300</v>
      </c>
    </row>
    <row r="65" spans="3:52" x14ac:dyDescent="0.25">
      <c r="C65" s="34" t="s">
        <v>296</v>
      </c>
      <c r="G65" s="34" t="s">
        <v>293</v>
      </c>
      <c r="AZ65" s="34" t="s">
        <v>300</v>
      </c>
    </row>
    <row r="66" spans="3:52" x14ac:dyDescent="0.25">
      <c r="G66" s="34" t="s">
        <v>294</v>
      </c>
      <c r="AZ66" s="34" t="s">
        <v>300</v>
      </c>
    </row>
    <row r="67" spans="3:52" x14ac:dyDescent="0.25">
      <c r="G67" s="34" t="s">
        <v>295</v>
      </c>
      <c r="I67" s="34" t="s">
        <v>300</v>
      </c>
      <c r="AZ67" s="34" t="s">
        <v>300</v>
      </c>
    </row>
    <row r="68" spans="3:52" x14ac:dyDescent="0.25">
      <c r="G68" s="34" t="s">
        <v>296</v>
      </c>
      <c r="AY68" s="34" t="s">
        <v>300</v>
      </c>
    </row>
    <row r="69" spans="3:52" x14ac:dyDescent="0.25">
      <c r="AY69" s="34" t="s">
        <v>300</v>
      </c>
    </row>
    <row r="70" spans="3:52" x14ac:dyDescent="0.25">
      <c r="AY70" s="34" t="s">
        <v>300</v>
      </c>
    </row>
  </sheetData>
  <mergeCells count="22">
    <mergeCell ref="AL44:AM44"/>
    <mergeCell ref="AL45:AM45"/>
    <mergeCell ref="AL46:AM46"/>
    <mergeCell ref="AL47:AM47"/>
    <mergeCell ref="AL38:AM38"/>
    <mergeCell ref="AL39:AM39"/>
    <mergeCell ref="AL40:AM40"/>
    <mergeCell ref="AL41:AM41"/>
    <mergeCell ref="AL42:AM42"/>
    <mergeCell ref="AL43:AM43"/>
    <mergeCell ref="AL37:AM37"/>
    <mergeCell ref="AH27:AI27"/>
    <mergeCell ref="AL27:AM27"/>
    <mergeCell ref="AL28:AM28"/>
    <mergeCell ref="AL29:AM29"/>
    <mergeCell ref="AL30:AM30"/>
    <mergeCell ref="AL31:AM31"/>
    <mergeCell ref="AL32:AM32"/>
    <mergeCell ref="AL33:AM33"/>
    <mergeCell ref="AL34:AM34"/>
    <mergeCell ref="AL35:AM35"/>
    <mergeCell ref="AL36:AM36"/>
  </mergeCells>
  <hyperlinks>
    <hyperlink ref="BD21" r:id="rId1" xr:uid="{00000000-0004-0000-0100-000000000000}"/>
  </hyperlinks>
  <pageMargins left="0.7" right="0.7" top="0.75" bottom="0.75" header="0.3" footer="0.3"/>
  <pageSetup paperSize="9" orientation="portrait"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R71"/>
  <sheetViews>
    <sheetView tabSelected="1" topLeftCell="BI1" zoomScale="80" zoomScaleNormal="80" workbookViewId="0">
      <pane ySplit="2" topLeftCell="A3" activePane="bottomLeft" state="frozen"/>
      <selection pane="bottomLeft" activeCell="BW6" sqref="BW6"/>
    </sheetView>
  </sheetViews>
  <sheetFormatPr defaultColWidth="9.140625" defaultRowHeight="15" x14ac:dyDescent="0.25"/>
  <cols>
    <col min="1" max="5" width="65.140625" style="34" customWidth="1"/>
    <col min="6" max="6" width="68.85546875" style="34" customWidth="1"/>
    <col min="7" max="10" width="86.7109375" style="34" customWidth="1"/>
    <col min="11" max="12" width="74.7109375" style="34" customWidth="1"/>
    <col min="13" max="13" width="10.140625" style="34" customWidth="1"/>
    <col min="14" max="14" width="7.5703125" style="34" customWidth="1"/>
    <col min="15" max="15" width="9.28515625" style="34" customWidth="1"/>
    <col min="16" max="16" width="12.42578125" style="34" customWidth="1"/>
    <col min="17" max="17" width="11.140625" style="34" customWidth="1"/>
    <col min="18" max="21" width="16.28515625" style="34" customWidth="1"/>
    <col min="22" max="22" width="7.42578125" style="34" customWidth="1"/>
    <col min="23" max="23" width="13.42578125" style="34" customWidth="1"/>
    <col min="24" max="26" width="22.5703125" style="34" customWidth="1"/>
    <col min="27" max="27" width="37.7109375" style="34" bestFit="1" customWidth="1"/>
    <col min="28" max="30" width="22.5703125" style="34" customWidth="1"/>
    <col min="31" max="31" width="37.7109375" style="34" bestFit="1" customWidth="1"/>
    <col min="32" max="33" width="22.5703125" style="34" customWidth="1"/>
    <col min="34" max="34" width="14.7109375" style="34" customWidth="1"/>
    <col min="35" max="35" width="22.5703125" style="34" customWidth="1"/>
    <col min="36" max="36" width="22.42578125" style="34" bestFit="1" customWidth="1"/>
    <col min="37" max="37" width="17.42578125" style="34" bestFit="1" customWidth="1"/>
    <col min="38" max="38" width="13" style="34" customWidth="1"/>
    <col min="39" max="41" width="10.85546875" style="34" customWidth="1"/>
    <col min="42" max="42" width="20" style="34" customWidth="1"/>
    <col min="43" max="44" width="9" style="34" customWidth="1"/>
    <col min="45" max="45" width="38" style="34" bestFit="1" customWidth="1"/>
    <col min="46" max="46" width="10.85546875" style="34" customWidth="1"/>
    <col min="47" max="48" width="13.140625" style="34" customWidth="1"/>
    <col min="49" max="49" width="11.7109375" style="34" customWidth="1"/>
    <col min="50" max="50" width="10.7109375" style="34" customWidth="1"/>
    <col min="51" max="51" width="12.5703125" style="34" customWidth="1"/>
    <col min="52" max="52" width="16.85546875" style="34" customWidth="1"/>
    <col min="53" max="53" width="12.5703125" style="34" customWidth="1"/>
    <col min="54" max="54" width="21.5703125" style="34" customWidth="1"/>
    <col min="55" max="55" width="16.28515625" style="34" customWidth="1"/>
    <col min="56" max="57" width="16.7109375" style="34" customWidth="1"/>
    <col min="58" max="58" width="47.140625" style="34" customWidth="1"/>
    <col min="59" max="59" width="10.85546875" style="34" customWidth="1"/>
    <col min="60" max="60" width="6.85546875" style="34" customWidth="1"/>
    <col min="61" max="61" width="12.7109375" style="34" customWidth="1"/>
    <col min="62" max="62" width="13.28515625" style="34" customWidth="1"/>
    <col min="63" max="63" width="20.85546875" style="34" customWidth="1"/>
    <col min="64" max="64" width="19.140625" style="34" bestFit="1" customWidth="1"/>
    <col min="65" max="67" width="19.140625" style="34" customWidth="1"/>
    <col min="68" max="68" width="23.85546875" style="34" bestFit="1" customWidth="1"/>
    <col min="69" max="69" width="12.140625" style="34" bestFit="1" customWidth="1"/>
    <col min="70" max="70" width="11.85546875" style="34" bestFit="1" customWidth="1"/>
    <col min="71" max="71" width="13.7109375" style="34" bestFit="1" customWidth="1"/>
    <col min="72" max="72" width="28.42578125" style="34" bestFit="1" customWidth="1"/>
    <col min="73" max="73" width="28.42578125" style="34" customWidth="1"/>
    <col min="74" max="74" width="42" style="34" bestFit="1" customWidth="1"/>
    <col min="75" max="75" width="42" style="34" customWidth="1"/>
    <col min="76" max="77" width="28.42578125" style="34" customWidth="1"/>
    <col min="78" max="78" width="22.85546875" style="34" customWidth="1"/>
    <col min="79" max="79" width="13.140625" style="34" bestFit="1" customWidth="1"/>
    <col min="80" max="80" width="14.7109375" style="34" bestFit="1" customWidth="1"/>
    <col min="81" max="81" width="16.5703125" style="34" bestFit="1" customWidth="1"/>
    <col min="82" max="82" width="13.7109375" style="34" bestFit="1" customWidth="1"/>
    <col min="83" max="83" width="15.7109375" style="34" bestFit="1" customWidth="1"/>
    <col min="84" max="84" width="11.85546875" style="34" bestFit="1" customWidth="1"/>
    <col min="85" max="85" width="11.85546875" style="34" customWidth="1"/>
    <col min="86" max="86" width="16.7109375" style="34" bestFit="1" customWidth="1"/>
    <col min="87" max="87" width="17.5703125" style="34" bestFit="1" customWidth="1"/>
    <col min="88" max="88" width="22.42578125" style="34" bestFit="1" customWidth="1"/>
    <col min="89" max="16384" width="9.140625" style="34"/>
  </cols>
  <sheetData>
    <row r="1" spans="1:96" x14ac:dyDescent="0.25">
      <c r="A1" s="34">
        <v>345</v>
      </c>
      <c r="B1" s="34">
        <v>346</v>
      </c>
      <c r="C1" s="34">
        <v>347</v>
      </c>
      <c r="D1" s="34">
        <v>348</v>
      </c>
      <c r="F1" s="34">
        <v>349</v>
      </c>
      <c r="H1" s="34">
        <v>351</v>
      </c>
      <c r="I1" s="34">
        <v>352</v>
      </c>
      <c r="J1" s="34">
        <v>353</v>
      </c>
    </row>
    <row r="2" spans="1:96" ht="15.75" thickBot="1" x14ac:dyDescent="0.3">
      <c r="A2" s="15" t="s">
        <v>367</v>
      </c>
      <c r="B2" s="17" t="s">
        <v>0</v>
      </c>
      <c r="C2" s="16" t="s">
        <v>1</v>
      </c>
      <c r="D2" s="19" t="s">
        <v>318</v>
      </c>
      <c r="E2" s="25" t="s">
        <v>344</v>
      </c>
      <c r="F2" s="35" t="s">
        <v>366</v>
      </c>
      <c r="G2" s="72" t="s">
        <v>639</v>
      </c>
      <c r="H2" s="62" t="s">
        <v>574</v>
      </c>
      <c r="I2" s="45" t="s">
        <v>640</v>
      </c>
      <c r="J2" s="41" t="s">
        <v>392</v>
      </c>
      <c r="K2" s="78" t="s">
        <v>788</v>
      </c>
      <c r="L2" s="25" t="s">
        <v>429</v>
      </c>
      <c r="M2" s="34" t="s">
        <v>300</v>
      </c>
      <c r="O2" s="45" t="s">
        <v>493</v>
      </c>
      <c r="P2" s="45" t="s">
        <v>494</v>
      </c>
      <c r="Q2" s="45" t="s">
        <v>5</v>
      </c>
      <c r="R2" s="26" t="s">
        <v>471</v>
      </c>
      <c r="S2" s="26" t="s">
        <v>546</v>
      </c>
      <c r="T2" s="26" t="s">
        <v>540</v>
      </c>
      <c r="U2" s="26" t="s">
        <v>539</v>
      </c>
      <c r="V2" s="26" t="s">
        <v>472</v>
      </c>
      <c r="W2" s="63" t="s">
        <v>5</v>
      </c>
      <c r="X2" s="69" t="s">
        <v>615</v>
      </c>
      <c r="Y2" s="69" t="s">
        <v>618</v>
      </c>
      <c r="Z2" s="69" t="s">
        <v>539</v>
      </c>
      <c r="AA2" s="69" t="s">
        <v>5</v>
      </c>
      <c r="AB2" s="70" t="s">
        <v>616</v>
      </c>
      <c r="AC2" s="70" t="s">
        <v>638</v>
      </c>
      <c r="AD2" s="70" t="s">
        <v>539</v>
      </c>
      <c r="AE2" s="70" t="s">
        <v>5</v>
      </c>
      <c r="AF2" s="66" t="s">
        <v>415</v>
      </c>
      <c r="AG2" s="37" t="s">
        <v>539</v>
      </c>
      <c r="AH2" s="37" t="s">
        <v>5</v>
      </c>
      <c r="AI2" s="31" t="s">
        <v>373</v>
      </c>
      <c r="AJ2" s="30" t="s">
        <v>4</v>
      </c>
      <c r="AK2" s="30" t="s">
        <v>539</v>
      </c>
      <c r="AL2" s="31" t="s">
        <v>5</v>
      </c>
      <c r="AM2" s="25" t="s">
        <v>365</v>
      </c>
      <c r="AN2" s="25" t="s">
        <v>539</v>
      </c>
      <c r="AO2" s="25" t="s">
        <v>539</v>
      </c>
      <c r="AP2" s="25" t="s">
        <v>5</v>
      </c>
      <c r="AQ2" s="19" t="s">
        <v>325</v>
      </c>
      <c r="AR2" s="19" t="s">
        <v>539</v>
      </c>
      <c r="AS2" s="19" t="s">
        <v>5</v>
      </c>
      <c r="AT2" s="1" t="s">
        <v>3</v>
      </c>
      <c r="AU2" s="1" t="s">
        <v>4</v>
      </c>
      <c r="AV2" s="1" t="s">
        <v>539</v>
      </c>
      <c r="AW2" s="1" t="s">
        <v>5</v>
      </c>
      <c r="AX2" s="2" t="s">
        <v>6</v>
      </c>
      <c r="AY2" s="2" t="s">
        <v>7</v>
      </c>
      <c r="AZ2" s="2" t="s">
        <v>8</v>
      </c>
      <c r="BA2" s="2" t="s">
        <v>9</v>
      </c>
      <c r="BB2" s="2" t="s">
        <v>5</v>
      </c>
      <c r="BC2" s="3" t="s">
        <v>10</v>
      </c>
      <c r="BD2" s="3" t="s">
        <v>11</v>
      </c>
      <c r="BE2" s="3" t="s">
        <v>539</v>
      </c>
      <c r="BF2" s="3" t="s">
        <v>12</v>
      </c>
      <c r="BG2" s="3" t="s">
        <v>13</v>
      </c>
      <c r="BH2" s="3" t="s">
        <v>14</v>
      </c>
      <c r="BI2" s="3" t="s">
        <v>15</v>
      </c>
      <c r="BJ2" s="3" t="s">
        <v>16</v>
      </c>
      <c r="BK2" s="3" t="s">
        <v>5</v>
      </c>
      <c r="BL2" s="34" t="s">
        <v>548</v>
      </c>
      <c r="BM2" s="55" t="s">
        <v>549</v>
      </c>
      <c r="BO2" s="57" t="s">
        <v>552</v>
      </c>
      <c r="BP2" s="57"/>
      <c r="BQ2" s="4" t="s">
        <v>490</v>
      </c>
      <c r="BR2" s="4" t="s">
        <v>18</v>
      </c>
      <c r="BS2" s="4" t="s">
        <v>19</v>
      </c>
      <c r="BT2" s="4" t="s">
        <v>20</v>
      </c>
      <c r="BU2" s="4"/>
      <c r="BV2" s="4" t="s">
        <v>698</v>
      </c>
      <c r="BW2" s="4"/>
      <c r="BX2" s="4"/>
      <c r="BY2" s="4"/>
      <c r="BZ2" s="4" t="s">
        <v>21</v>
      </c>
      <c r="CA2" s="4" t="s">
        <v>22</v>
      </c>
      <c r="CB2" s="4" t="s">
        <v>23</v>
      </c>
      <c r="CC2" s="4" t="s">
        <v>24</v>
      </c>
      <c r="CD2" s="4" t="s">
        <v>25</v>
      </c>
      <c r="CE2" s="4" t="s">
        <v>26</v>
      </c>
      <c r="CF2" s="4" t="s">
        <v>27</v>
      </c>
      <c r="CG2" s="4"/>
      <c r="CH2" s="4" t="s">
        <v>28</v>
      </c>
      <c r="CI2" s="4" t="s">
        <v>29</v>
      </c>
      <c r="CJ2" s="4" t="s">
        <v>30</v>
      </c>
      <c r="CK2" s="4" t="s">
        <v>31</v>
      </c>
    </row>
    <row r="3" spans="1:96" ht="15.75" thickBot="1" x14ac:dyDescent="0.3">
      <c r="A3" s="34" t="s">
        <v>32</v>
      </c>
      <c r="B3" s="34" t="s">
        <v>32</v>
      </c>
      <c r="C3" s="34" t="s">
        <v>32</v>
      </c>
      <c r="D3" s="34" t="s">
        <v>32</v>
      </c>
      <c r="E3" s="34" t="s">
        <v>32</v>
      </c>
      <c r="F3" s="34" t="s">
        <v>32</v>
      </c>
      <c r="G3" s="34" t="s">
        <v>575</v>
      </c>
      <c r="H3" s="34" t="s">
        <v>575</v>
      </c>
      <c r="I3" s="34" t="s">
        <v>575</v>
      </c>
      <c r="J3" s="34" t="s">
        <v>32</v>
      </c>
      <c r="K3" s="34" t="s">
        <v>753</v>
      </c>
      <c r="L3" s="34" t="s">
        <v>32</v>
      </c>
      <c r="O3" s="45">
        <v>801</v>
      </c>
      <c r="P3" s="45" t="s">
        <v>500</v>
      </c>
      <c r="Q3" s="45"/>
      <c r="R3" s="26">
        <v>81281455</v>
      </c>
      <c r="S3" s="26" t="s">
        <v>560</v>
      </c>
      <c r="T3" s="26" t="s">
        <v>455</v>
      </c>
      <c r="U3" s="26" t="s">
        <v>525</v>
      </c>
      <c r="V3" s="26">
        <v>101</v>
      </c>
      <c r="W3" s="63"/>
      <c r="X3" s="69">
        <v>905</v>
      </c>
      <c r="Y3" s="69">
        <v>1713848</v>
      </c>
      <c r="Z3" s="69">
        <v>905</v>
      </c>
      <c r="AA3" s="69"/>
      <c r="AB3" s="70">
        <v>705</v>
      </c>
      <c r="AC3" s="70">
        <v>1712894</v>
      </c>
      <c r="AD3" s="70" t="s">
        <v>624</v>
      </c>
      <c r="AE3" s="70"/>
      <c r="AF3" s="67">
        <v>1305</v>
      </c>
      <c r="AG3" s="47">
        <v>205</v>
      </c>
      <c r="AH3" s="37"/>
      <c r="AI3" s="32">
        <v>205</v>
      </c>
      <c r="AJ3" s="31" t="s">
        <v>379</v>
      </c>
      <c r="AK3" s="31">
        <v>405</v>
      </c>
      <c r="AL3" s="31"/>
      <c r="AM3" s="26" t="s">
        <v>351</v>
      </c>
      <c r="AN3" s="26">
        <v>505</v>
      </c>
      <c r="AO3" s="26">
        <v>705</v>
      </c>
      <c r="AP3" s="27"/>
      <c r="AQ3" s="20" t="s">
        <v>330</v>
      </c>
      <c r="AR3" s="20">
        <v>305</v>
      </c>
      <c r="AS3" s="21"/>
      <c r="AT3" s="5">
        <v>508</v>
      </c>
      <c r="AU3" s="5" t="s">
        <v>104</v>
      </c>
      <c r="AV3" s="5">
        <v>805</v>
      </c>
      <c r="AW3" s="5"/>
      <c r="AX3" s="9">
        <v>606</v>
      </c>
      <c r="AY3" s="9" t="s">
        <v>34</v>
      </c>
      <c r="AZ3" s="9">
        <v>199994</v>
      </c>
      <c r="BA3" s="9">
        <v>3773771</v>
      </c>
      <c r="BB3" s="2"/>
      <c r="BC3" s="10">
        <v>1208</v>
      </c>
      <c r="BD3" s="10">
        <v>3773771</v>
      </c>
      <c r="BE3" s="10">
        <v>605</v>
      </c>
      <c r="BF3" s="11" t="s">
        <v>105</v>
      </c>
      <c r="BG3" s="10" t="s">
        <v>106</v>
      </c>
      <c r="BH3" s="10" t="s">
        <v>107</v>
      </c>
      <c r="BI3" s="10" t="s">
        <v>108</v>
      </c>
      <c r="BJ3" s="10">
        <v>7</v>
      </c>
      <c r="BK3" s="10"/>
      <c r="BL3" s="34" t="s">
        <v>670</v>
      </c>
      <c r="BM3" s="34" t="s">
        <v>544</v>
      </c>
      <c r="BN3" s="34" t="s">
        <v>567</v>
      </c>
      <c r="BO3" s="34" t="s">
        <v>568</v>
      </c>
      <c r="BP3" s="34" t="s">
        <v>671</v>
      </c>
      <c r="BQ3" s="12" t="s">
        <v>109</v>
      </c>
      <c r="BR3" s="12" t="s">
        <v>301</v>
      </c>
      <c r="BS3" s="12" t="s">
        <v>110</v>
      </c>
      <c r="BT3" s="12" t="s">
        <v>111</v>
      </c>
      <c r="BU3" s="12" t="s">
        <v>670</v>
      </c>
      <c r="BV3" s="12" t="s">
        <v>650</v>
      </c>
      <c r="BW3" s="12"/>
      <c r="BX3" s="12"/>
      <c r="BY3" s="12"/>
      <c r="BZ3" s="12" t="s">
        <v>112</v>
      </c>
      <c r="CA3" s="12" t="s">
        <v>113</v>
      </c>
      <c r="CB3" s="75" t="s">
        <v>697</v>
      </c>
      <c r="CC3" s="12" t="s">
        <v>114</v>
      </c>
      <c r="CD3" s="12">
        <v>63</v>
      </c>
      <c r="CE3" s="12" t="s">
        <v>43</v>
      </c>
      <c r="CF3" s="12" t="s">
        <v>44</v>
      </c>
      <c r="CG3" s="12" t="s">
        <v>545</v>
      </c>
      <c r="CH3" s="12" t="s">
        <v>45</v>
      </c>
      <c r="CI3" s="12" t="s">
        <v>115</v>
      </c>
      <c r="CJ3" s="12" t="s">
        <v>116</v>
      </c>
      <c r="CK3" s="12" t="s">
        <v>117</v>
      </c>
      <c r="CL3" s="6"/>
      <c r="CM3" s="7"/>
      <c r="CN3" s="7"/>
      <c r="CO3" s="7"/>
      <c r="CP3" s="7"/>
      <c r="CQ3" s="8"/>
      <c r="CR3" s="7"/>
    </row>
    <row r="4" spans="1:96" ht="15.75" thickBot="1" x14ac:dyDescent="0.3">
      <c r="A4" s="34" t="s">
        <v>49</v>
      </c>
      <c r="B4" s="34" t="s">
        <v>49</v>
      </c>
      <c r="C4" s="34" t="s">
        <v>49</v>
      </c>
      <c r="D4" s="34" t="s">
        <v>49</v>
      </c>
      <c r="E4" s="34" t="s">
        <v>49</v>
      </c>
      <c r="F4" s="34" t="s">
        <v>49</v>
      </c>
      <c r="G4" s="34" t="s">
        <v>576</v>
      </c>
      <c r="H4" s="34" t="s">
        <v>576</v>
      </c>
      <c r="I4" s="34" t="s">
        <v>576</v>
      </c>
      <c r="J4" s="34" t="s">
        <v>49</v>
      </c>
      <c r="K4" s="34" t="s">
        <v>32</v>
      </c>
      <c r="L4" s="34" t="s">
        <v>49</v>
      </c>
      <c r="N4" s="22" t="s">
        <v>316</v>
      </c>
      <c r="O4" s="45"/>
      <c r="P4" s="45"/>
      <c r="Q4" s="45"/>
      <c r="X4" s="18"/>
      <c r="Y4" s="18"/>
      <c r="Z4" s="18"/>
      <c r="AA4" s="18"/>
      <c r="AB4" s="18"/>
      <c r="AC4" s="18"/>
      <c r="AD4" s="18"/>
      <c r="AE4" s="18"/>
      <c r="BL4" s="22" t="s">
        <v>300</v>
      </c>
      <c r="BM4" s="22"/>
      <c r="BN4" s="22"/>
      <c r="BO4" s="22"/>
      <c r="BP4" s="22"/>
      <c r="CB4" s="7"/>
    </row>
    <row r="5" spans="1:96" ht="15.75" thickBot="1" x14ac:dyDescent="0.3">
      <c r="A5" s="34" t="s">
        <v>50</v>
      </c>
      <c r="B5" s="34" t="s">
        <v>50</v>
      </c>
      <c r="C5" s="34" t="s">
        <v>50</v>
      </c>
      <c r="D5" s="34" t="s">
        <v>50</v>
      </c>
      <c r="E5" s="34" t="s">
        <v>50</v>
      </c>
      <c r="F5" s="34" t="s">
        <v>50</v>
      </c>
      <c r="G5" s="34" t="s">
        <v>577</v>
      </c>
      <c r="H5" s="34" t="s">
        <v>577</v>
      </c>
      <c r="I5" s="34" t="s">
        <v>577</v>
      </c>
      <c r="J5" s="34" t="s">
        <v>50</v>
      </c>
      <c r="K5" s="34" t="s">
        <v>754</v>
      </c>
      <c r="L5" s="34" t="s">
        <v>50</v>
      </c>
      <c r="M5" s="12" t="s">
        <v>56</v>
      </c>
      <c r="N5" s="34" t="s">
        <v>304</v>
      </c>
      <c r="O5" s="45">
        <v>801</v>
      </c>
      <c r="P5" s="45" t="s">
        <v>496</v>
      </c>
      <c r="Q5" s="45"/>
      <c r="R5" s="26">
        <v>81281451</v>
      </c>
      <c r="S5" s="26" t="s">
        <v>569</v>
      </c>
      <c r="T5" s="26" t="s">
        <v>451</v>
      </c>
      <c r="U5" s="46" t="s">
        <v>521</v>
      </c>
      <c r="V5" s="26">
        <v>101</v>
      </c>
      <c r="W5" s="63"/>
      <c r="X5" s="69">
        <v>901</v>
      </c>
      <c r="Y5" s="69">
        <v>1713844</v>
      </c>
      <c r="Z5" s="69">
        <v>901</v>
      </c>
      <c r="AA5" s="69"/>
      <c r="AB5" s="70">
        <v>701</v>
      </c>
      <c r="AC5" s="70">
        <v>1712890</v>
      </c>
      <c r="AD5" s="71" t="s">
        <v>620</v>
      </c>
      <c r="AE5" s="70"/>
      <c r="AF5" s="67">
        <v>1301</v>
      </c>
      <c r="AG5" s="39">
        <v>201</v>
      </c>
      <c r="AH5" s="37"/>
      <c r="AI5" s="32">
        <v>201</v>
      </c>
      <c r="AJ5" s="31" t="s">
        <v>375</v>
      </c>
      <c r="AK5" s="31">
        <v>401</v>
      </c>
      <c r="AL5" s="31"/>
      <c r="AM5" s="26" t="s">
        <v>347</v>
      </c>
      <c r="AN5" s="26">
        <v>501</v>
      </c>
      <c r="AO5" s="26">
        <v>701</v>
      </c>
      <c r="AP5" s="36"/>
      <c r="AQ5" s="20" t="s">
        <v>326</v>
      </c>
      <c r="AR5" s="20">
        <v>301</v>
      </c>
      <c r="AS5" s="21"/>
      <c r="AT5" s="5">
        <v>501</v>
      </c>
      <c r="AU5" s="5" t="s">
        <v>51</v>
      </c>
      <c r="AV5" s="5">
        <v>801</v>
      </c>
      <c r="AW5" s="5"/>
      <c r="AX5" s="9">
        <v>601</v>
      </c>
      <c r="AY5" s="9" t="s">
        <v>182</v>
      </c>
      <c r="AZ5" s="9">
        <v>199990</v>
      </c>
      <c r="BA5" s="9">
        <v>3773767</v>
      </c>
      <c r="BB5" s="9"/>
      <c r="BC5" s="10">
        <v>1221</v>
      </c>
      <c r="BD5" s="10">
        <v>3773767</v>
      </c>
      <c r="BE5" s="10">
        <v>601</v>
      </c>
      <c r="BF5" s="10" t="s">
        <v>52</v>
      </c>
      <c r="BG5" s="10" t="s">
        <v>53</v>
      </c>
      <c r="BH5" s="10" t="s">
        <v>54</v>
      </c>
      <c r="BI5" s="10" t="s">
        <v>55</v>
      </c>
      <c r="BJ5" s="10">
        <v>3</v>
      </c>
      <c r="BK5" s="10"/>
      <c r="BL5" s="54" t="str">
        <f t="shared" ref="BL5:BL14" si="0">"optimus_"&amp;LOWER(BT5)</f>
        <v>optimus_mars</v>
      </c>
      <c r="BM5" s="54" t="s">
        <v>544</v>
      </c>
      <c r="BN5" s="34" t="s">
        <v>566</v>
      </c>
      <c r="BP5" s="60" t="s">
        <v>556</v>
      </c>
      <c r="BQ5" s="12" t="s">
        <v>56</v>
      </c>
      <c r="BR5" s="12" t="str">
        <f t="shared" ref="BR5:BR22" si="1">TRIM(LEFT(BZ5,3))</f>
        <v>MRS</v>
      </c>
      <c r="BS5" s="12" t="s">
        <v>57</v>
      </c>
      <c r="BT5" s="12" t="s">
        <v>58</v>
      </c>
      <c r="BU5" s="12" t="str">
        <f>"optimus_"&amp;LOWER(BT5)</f>
        <v>optimus_mars</v>
      </c>
      <c r="BV5" s="73" t="s">
        <v>646</v>
      </c>
      <c r="BW5" s="73"/>
      <c r="BX5" s="73"/>
      <c r="BY5" s="73"/>
      <c r="BZ5" s="12" t="s">
        <v>59</v>
      </c>
      <c r="CA5" s="12" t="s">
        <v>60</v>
      </c>
      <c r="CB5" s="12" t="str">
        <f t="shared" ref="CB5:CB22" si="2">RIGHT(CA5,4)&amp;"-"&amp;MID(CA5,4,2)&amp;"-"&amp;LEFT(CA5,2)</f>
        <v>1988-12-18</v>
      </c>
      <c r="CC5" s="12" t="s">
        <v>61</v>
      </c>
      <c r="CD5" s="12">
        <v>61</v>
      </c>
      <c r="CE5" s="12" t="s">
        <v>43</v>
      </c>
      <c r="CF5" s="12" t="s">
        <v>44</v>
      </c>
      <c r="CG5" s="12" t="s">
        <v>545</v>
      </c>
      <c r="CH5" s="12" t="s">
        <v>45</v>
      </c>
      <c r="CI5" s="12" t="s">
        <v>62</v>
      </c>
      <c r="CJ5" s="12" t="s">
        <v>63</v>
      </c>
      <c r="CK5" s="12" t="s">
        <v>64</v>
      </c>
      <c r="CL5" s="6"/>
      <c r="CM5" s="7"/>
      <c r="CN5" s="7"/>
      <c r="CO5" s="7"/>
      <c r="CP5" s="7"/>
      <c r="CQ5" s="8"/>
      <c r="CR5" s="7"/>
    </row>
    <row r="6" spans="1:96" ht="30.75" thickBot="1" x14ac:dyDescent="0.3">
      <c r="A6" s="34" t="s">
        <v>65</v>
      </c>
      <c r="B6" s="34" t="s">
        <v>65</v>
      </c>
      <c r="C6" s="34" t="s">
        <v>65</v>
      </c>
      <c r="D6" s="34" t="s">
        <v>65</v>
      </c>
      <c r="E6" s="34" t="s">
        <v>65</v>
      </c>
      <c r="F6" s="34" t="s">
        <v>65</v>
      </c>
      <c r="G6" s="34" t="s">
        <v>578</v>
      </c>
      <c r="H6" s="34" t="s">
        <v>578</v>
      </c>
      <c r="I6" s="34" t="s">
        <v>578</v>
      </c>
      <c r="J6" s="34" t="s">
        <v>65</v>
      </c>
      <c r="K6" s="34" t="s">
        <v>755</v>
      </c>
      <c r="L6" s="34" t="s">
        <v>65</v>
      </c>
      <c r="M6" s="12" t="s">
        <v>68</v>
      </c>
      <c r="N6" s="34" t="s">
        <v>304</v>
      </c>
      <c r="O6" s="45">
        <v>802</v>
      </c>
      <c r="P6" s="45" t="s">
        <v>497</v>
      </c>
      <c r="Q6" s="45"/>
      <c r="R6" s="26"/>
      <c r="S6" s="26"/>
      <c r="T6" s="26" t="s">
        <v>452</v>
      </c>
      <c r="U6" s="46" t="s">
        <v>522</v>
      </c>
      <c r="V6" s="26">
        <v>101</v>
      </c>
      <c r="W6" s="63"/>
      <c r="X6" s="69">
        <v>902</v>
      </c>
      <c r="Y6" s="69">
        <v>1713845</v>
      </c>
      <c r="Z6" s="69">
        <v>902</v>
      </c>
      <c r="AA6" s="69"/>
      <c r="AB6" s="70">
        <v>702</v>
      </c>
      <c r="AC6" s="70">
        <v>1712891</v>
      </c>
      <c r="AD6" s="71" t="s">
        <v>621</v>
      </c>
      <c r="AE6" s="70"/>
      <c r="AF6" s="67">
        <v>1302</v>
      </c>
      <c r="AG6" s="39">
        <v>202</v>
      </c>
      <c r="AH6" s="37"/>
      <c r="AI6" s="32">
        <v>202</v>
      </c>
      <c r="AJ6" s="31" t="s">
        <v>376</v>
      </c>
      <c r="AK6" s="31">
        <v>402</v>
      </c>
      <c r="AL6" s="31"/>
      <c r="AM6" s="26" t="s">
        <v>348</v>
      </c>
      <c r="AN6" s="26">
        <v>502</v>
      </c>
      <c r="AO6" s="26">
        <v>702</v>
      </c>
      <c r="AP6" s="27"/>
      <c r="AQ6" s="20" t="s">
        <v>327</v>
      </c>
      <c r="AR6" s="20">
        <v>302</v>
      </c>
      <c r="AS6" s="20"/>
      <c r="AT6" s="5">
        <v>502</v>
      </c>
      <c r="AU6" s="5" t="s">
        <v>66</v>
      </c>
      <c r="AV6" s="5">
        <v>802</v>
      </c>
      <c r="AW6" s="5"/>
      <c r="AX6" s="9">
        <v>602</v>
      </c>
      <c r="AY6" s="9" t="s">
        <v>34</v>
      </c>
      <c r="AZ6" s="9">
        <v>199991</v>
      </c>
      <c r="BA6" s="9">
        <v>3773768</v>
      </c>
      <c r="BB6" s="2"/>
      <c r="BC6" s="10">
        <v>1216</v>
      </c>
      <c r="BD6" s="10">
        <v>3773768</v>
      </c>
      <c r="BE6" s="10">
        <v>602</v>
      </c>
      <c r="BF6" s="11" t="s">
        <v>67</v>
      </c>
      <c r="BG6" s="10" t="s">
        <v>53</v>
      </c>
      <c r="BH6" s="10" t="s">
        <v>54</v>
      </c>
      <c r="BI6" s="10" t="s">
        <v>55</v>
      </c>
      <c r="BJ6" s="10">
        <v>3</v>
      </c>
      <c r="BK6" s="10"/>
      <c r="BL6" s="54" t="str">
        <f t="shared" si="0"/>
        <v>optimus_snickers</v>
      </c>
      <c r="BM6" s="54" t="s">
        <v>544</v>
      </c>
      <c r="BN6" s="34" t="s">
        <v>566</v>
      </c>
      <c r="BO6" s="58" t="s">
        <v>553</v>
      </c>
      <c r="BP6" s="58" t="str">
        <f>"jamesconnors123+"&amp;BT6&amp;"@gmail.com"</f>
        <v>jamesconnors123+SNICKERS@gmail.com</v>
      </c>
      <c r="BQ6" s="12" t="s">
        <v>68</v>
      </c>
      <c r="BR6" s="12" t="str">
        <f t="shared" si="1"/>
        <v>MR</v>
      </c>
      <c r="BS6" s="12" t="s">
        <v>69</v>
      </c>
      <c r="BT6" s="12" t="s">
        <v>70</v>
      </c>
      <c r="BU6" s="12" t="str">
        <f t="shared" ref="BU6:BU22" si="3">"optimus_"&amp;LOWER(BT6)</f>
        <v>optimus_snickers</v>
      </c>
      <c r="BV6" s="12" t="s">
        <v>647</v>
      </c>
      <c r="BW6" s="12"/>
      <c r="BX6" s="12"/>
      <c r="BY6" s="12"/>
      <c r="BZ6" s="12" t="s">
        <v>71</v>
      </c>
      <c r="CA6" s="12" t="s">
        <v>72</v>
      </c>
      <c r="CB6" s="12" t="str">
        <f t="shared" si="2"/>
        <v>1984-01-20</v>
      </c>
      <c r="CC6" s="12" t="s">
        <v>73</v>
      </c>
      <c r="CD6" s="12">
        <v>63</v>
      </c>
      <c r="CE6" s="12" t="s">
        <v>43</v>
      </c>
      <c r="CF6" s="12" t="s">
        <v>44</v>
      </c>
      <c r="CG6" s="12" t="s">
        <v>545</v>
      </c>
      <c r="CH6" s="12" t="s">
        <v>45</v>
      </c>
      <c r="CI6" s="12" t="s">
        <v>74</v>
      </c>
      <c r="CJ6" s="12" t="s">
        <v>75</v>
      </c>
      <c r="CK6" s="12" t="s">
        <v>76</v>
      </c>
      <c r="CL6" s="6"/>
      <c r="CM6" s="7"/>
      <c r="CN6" s="7"/>
      <c r="CO6" s="7"/>
      <c r="CP6" s="7"/>
      <c r="CQ6" s="8"/>
      <c r="CR6" s="7"/>
    </row>
    <row r="7" spans="1:96" ht="30.75" thickBot="1" x14ac:dyDescent="0.3">
      <c r="A7" s="34" t="s">
        <v>77</v>
      </c>
      <c r="B7" s="34" t="s">
        <v>77</v>
      </c>
      <c r="C7" s="34" t="s">
        <v>77</v>
      </c>
      <c r="D7" s="34" t="s">
        <v>77</v>
      </c>
      <c r="E7" s="34" t="s">
        <v>77</v>
      </c>
      <c r="F7" s="34" t="s">
        <v>77</v>
      </c>
      <c r="G7" s="34" t="s">
        <v>579</v>
      </c>
      <c r="H7" s="34" t="s">
        <v>579</v>
      </c>
      <c r="I7" s="34" t="s">
        <v>579</v>
      </c>
      <c r="J7" s="34" t="s">
        <v>77</v>
      </c>
      <c r="K7" s="34" t="s">
        <v>756</v>
      </c>
      <c r="L7" s="34" t="s">
        <v>77</v>
      </c>
      <c r="M7" s="12" t="s">
        <v>81</v>
      </c>
      <c r="N7" s="34" t="s">
        <v>304</v>
      </c>
      <c r="O7" s="45">
        <v>804</v>
      </c>
      <c r="P7" s="45" t="s">
        <v>498</v>
      </c>
      <c r="Q7" s="45"/>
      <c r="R7" s="26">
        <v>81281452</v>
      </c>
      <c r="S7" s="26" t="s">
        <v>547</v>
      </c>
      <c r="T7" s="26" t="s">
        <v>453</v>
      </c>
      <c r="U7" s="46" t="s">
        <v>523</v>
      </c>
      <c r="V7" s="26">
        <v>101</v>
      </c>
      <c r="W7" s="64" t="s">
        <v>570</v>
      </c>
      <c r="X7" s="69">
        <v>903</v>
      </c>
      <c r="Y7" s="69">
        <v>1713846</v>
      </c>
      <c r="Z7" s="69">
        <v>903</v>
      </c>
      <c r="AA7" s="69"/>
      <c r="AB7" s="70">
        <v>703</v>
      </c>
      <c r="AC7" s="70">
        <v>1712892</v>
      </c>
      <c r="AD7" s="71" t="s">
        <v>622</v>
      </c>
      <c r="AE7" s="70"/>
      <c r="AF7" s="67">
        <v>1303</v>
      </c>
      <c r="AG7" s="39">
        <v>203</v>
      </c>
      <c r="AH7" s="37"/>
      <c r="AI7" s="32">
        <v>203</v>
      </c>
      <c r="AJ7" s="31" t="s">
        <v>377</v>
      </c>
      <c r="AK7" s="31">
        <v>403</v>
      </c>
      <c r="AL7" s="31"/>
      <c r="AM7" s="26" t="s">
        <v>349</v>
      </c>
      <c r="AN7" s="26">
        <v>503</v>
      </c>
      <c r="AO7" s="26">
        <v>703</v>
      </c>
      <c r="AP7" s="27"/>
      <c r="AQ7" s="20" t="s">
        <v>328</v>
      </c>
      <c r="AR7" s="20">
        <v>303</v>
      </c>
      <c r="AS7" s="20"/>
      <c r="AT7" s="5">
        <v>504</v>
      </c>
      <c r="AU7" s="5" t="s">
        <v>78</v>
      </c>
      <c r="AV7" s="5">
        <v>803</v>
      </c>
      <c r="AW7" s="5"/>
      <c r="AX7" s="9">
        <v>604</v>
      </c>
      <c r="AY7" s="9" t="s">
        <v>182</v>
      </c>
      <c r="AZ7" s="9">
        <v>199992</v>
      </c>
      <c r="BA7" s="9">
        <v>3773769</v>
      </c>
      <c r="BB7" s="2"/>
      <c r="BC7" s="10">
        <v>1203</v>
      </c>
      <c r="BD7" s="10">
        <v>3773769</v>
      </c>
      <c r="BE7" s="10">
        <v>603</v>
      </c>
      <c r="BF7" s="11" t="s">
        <v>67</v>
      </c>
      <c r="BG7" s="10" t="s">
        <v>79</v>
      </c>
      <c r="BH7" s="10" t="s">
        <v>79</v>
      </c>
      <c r="BI7" s="10" t="s">
        <v>80</v>
      </c>
      <c r="BJ7" s="10">
        <v>9</v>
      </c>
      <c r="BK7" s="10"/>
      <c r="BL7" s="54" t="str">
        <f t="shared" si="0"/>
        <v>optimus_boost</v>
      </c>
      <c r="BM7" s="54" t="s">
        <v>544</v>
      </c>
      <c r="BN7" s="34" t="s">
        <v>566</v>
      </c>
      <c r="BO7" s="54">
        <v>-312923290</v>
      </c>
      <c r="BP7" s="58" t="str">
        <f t="shared" ref="BP7:BP21" si="4">"jamesconnors123+"&amp;BT7&amp;"@gmail.com"</f>
        <v>jamesconnors123+BOOST@gmail.com</v>
      </c>
      <c r="BQ7" s="12" t="s">
        <v>81</v>
      </c>
      <c r="BR7" s="12" t="str">
        <f t="shared" si="1"/>
        <v>MR</v>
      </c>
      <c r="BS7" s="12" t="s">
        <v>82</v>
      </c>
      <c r="BT7" s="12" t="s">
        <v>83</v>
      </c>
      <c r="BU7" s="12" t="str">
        <f t="shared" si="3"/>
        <v>optimus_boost</v>
      </c>
      <c r="BV7" s="12" t="s">
        <v>648</v>
      </c>
      <c r="BW7" s="12"/>
      <c r="BX7" s="12"/>
      <c r="BY7" s="12"/>
      <c r="BZ7" s="12" t="s">
        <v>84</v>
      </c>
      <c r="CA7" s="12" t="s">
        <v>85</v>
      </c>
      <c r="CB7" s="12" t="str">
        <f t="shared" si="2"/>
        <v>1990-11-10</v>
      </c>
      <c r="CC7" s="12" t="s">
        <v>86</v>
      </c>
      <c r="CD7" s="12">
        <v>65</v>
      </c>
      <c r="CE7" s="12" t="s">
        <v>43</v>
      </c>
      <c r="CF7" s="12" t="s">
        <v>44</v>
      </c>
      <c r="CG7" s="12" t="s">
        <v>545</v>
      </c>
      <c r="CH7" s="12" t="s">
        <v>45</v>
      </c>
      <c r="CI7" s="12" t="s">
        <v>87</v>
      </c>
      <c r="CJ7" s="12" t="s">
        <v>88</v>
      </c>
      <c r="CK7" s="12" t="s">
        <v>89</v>
      </c>
      <c r="CL7" s="6"/>
      <c r="CM7" s="7"/>
      <c r="CN7" s="7"/>
      <c r="CO7" s="7"/>
      <c r="CP7" s="7"/>
      <c r="CQ7" s="8"/>
      <c r="CR7" s="7"/>
    </row>
    <row r="8" spans="1:96" ht="30.75" thickBot="1" x14ac:dyDescent="0.3">
      <c r="A8" s="34" t="s">
        <v>90</v>
      </c>
      <c r="B8" s="34" t="s">
        <v>90</v>
      </c>
      <c r="C8" s="34" t="s">
        <v>90</v>
      </c>
      <c r="D8" s="34" t="s">
        <v>90</v>
      </c>
      <c r="E8" s="34" t="s">
        <v>90</v>
      </c>
      <c r="F8" s="34" t="s">
        <v>90</v>
      </c>
      <c r="G8" s="34" t="s">
        <v>580</v>
      </c>
      <c r="H8" s="34" t="s">
        <v>580</v>
      </c>
      <c r="I8" s="34" t="s">
        <v>580</v>
      </c>
      <c r="J8" s="34" t="s">
        <v>90</v>
      </c>
      <c r="K8" s="34" t="s">
        <v>757</v>
      </c>
      <c r="L8" s="34" t="s">
        <v>90</v>
      </c>
      <c r="M8" s="12" t="s">
        <v>94</v>
      </c>
      <c r="N8" s="34" t="s">
        <v>304</v>
      </c>
      <c r="O8" s="45"/>
      <c r="P8" s="45" t="s">
        <v>499</v>
      </c>
      <c r="Q8" s="45"/>
      <c r="R8" s="26">
        <v>81281452</v>
      </c>
      <c r="S8" s="26" t="s">
        <v>560</v>
      </c>
      <c r="T8" s="26" t="s">
        <v>454</v>
      </c>
      <c r="U8" s="46" t="s">
        <v>524</v>
      </c>
      <c r="V8" s="26">
        <v>101</v>
      </c>
      <c r="W8" s="63"/>
      <c r="X8" s="69">
        <v>904</v>
      </c>
      <c r="Y8" s="69">
        <v>1713847</v>
      </c>
      <c r="Z8" s="69">
        <v>904</v>
      </c>
      <c r="AA8" s="69"/>
      <c r="AB8" s="70">
        <v>704</v>
      </c>
      <c r="AC8" s="70">
        <v>1712893</v>
      </c>
      <c r="AD8" s="71" t="s">
        <v>623</v>
      </c>
      <c r="AE8" s="70"/>
      <c r="AF8" s="67">
        <v>1304</v>
      </c>
      <c r="AG8" s="39">
        <v>204</v>
      </c>
      <c r="AH8" s="37"/>
      <c r="AI8" s="32">
        <v>204</v>
      </c>
      <c r="AJ8" s="31" t="s">
        <v>378</v>
      </c>
      <c r="AK8" s="31">
        <v>404</v>
      </c>
      <c r="AL8" s="31"/>
      <c r="AM8" s="26" t="s">
        <v>350</v>
      </c>
      <c r="AN8" s="26">
        <v>504</v>
      </c>
      <c r="AO8" s="26">
        <v>704</v>
      </c>
      <c r="AP8" s="27"/>
      <c r="AQ8" s="20" t="s">
        <v>329</v>
      </c>
      <c r="AR8" s="20">
        <v>304</v>
      </c>
      <c r="AS8" s="43" t="s">
        <v>571</v>
      </c>
      <c r="AT8" s="5">
        <v>503</v>
      </c>
      <c r="AU8" s="5" t="s">
        <v>91</v>
      </c>
      <c r="AV8" s="5">
        <v>804</v>
      </c>
      <c r="AW8" s="5"/>
      <c r="AX8" s="9">
        <v>605</v>
      </c>
      <c r="AY8" s="9" t="s">
        <v>34</v>
      </c>
      <c r="AZ8" s="9">
        <v>199993</v>
      </c>
      <c r="BA8" s="9">
        <v>3773770</v>
      </c>
      <c r="BB8" s="2"/>
      <c r="BC8" s="10">
        <v>1204</v>
      </c>
      <c r="BD8" s="10">
        <v>3773770</v>
      </c>
      <c r="BE8" s="10">
        <v>604</v>
      </c>
      <c r="BF8" s="10" t="s">
        <v>92</v>
      </c>
      <c r="BG8" s="10" t="s">
        <v>54</v>
      </c>
      <c r="BH8" s="10" t="s">
        <v>54</v>
      </c>
      <c r="BI8" s="10" t="s">
        <v>93</v>
      </c>
      <c r="BJ8" s="10">
        <v>3</v>
      </c>
      <c r="BK8" s="10"/>
      <c r="BL8" s="54" t="str">
        <f t="shared" si="0"/>
        <v>optimus_twirl</v>
      </c>
      <c r="BM8" s="54" t="s">
        <v>544</v>
      </c>
      <c r="BN8" s="34" t="s">
        <v>566</v>
      </c>
      <c r="BO8" s="54"/>
      <c r="BP8" s="58" t="str">
        <f t="shared" si="4"/>
        <v>jamesconnors123+TWIRL@gmail.com</v>
      </c>
      <c r="BQ8" s="12" t="s">
        <v>94</v>
      </c>
      <c r="BR8" s="12" t="str">
        <f t="shared" si="1"/>
        <v>MRS</v>
      </c>
      <c r="BS8" s="12" t="s">
        <v>95</v>
      </c>
      <c r="BT8" s="12" t="s">
        <v>96</v>
      </c>
      <c r="BU8" s="12" t="str">
        <f t="shared" si="3"/>
        <v>optimus_twirl</v>
      </c>
      <c r="BV8" s="12" t="s">
        <v>649</v>
      </c>
      <c r="BW8" s="12"/>
      <c r="BX8" s="12"/>
      <c r="BY8" s="12"/>
      <c r="BZ8" s="12" t="s">
        <v>97</v>
      </c>
      <c r="CA8" s="12" t="s">
        <v>98</v>
      </c>
      <c r="CB8" s="12" t="str">
        <f t="shared" si="2"/>
        <v>1975-10-18</v>
      </c>
      <c r="CC8" s="12" t="s">
        <v>99</v>
      </c>
      <c r="CD8" s="12">
        <v>61</v>
      </c>
      <c r="CE8" s="12" t="s">
        <v>43</v>
      </c>
      <c r="CF8" s="12" t="s">
        <v>44</v>
      </c>
      <c r="CG8" s="12" t="s">
        <v>545</v>
      </c>
      <c r="CH8" s="12" t="s">
        <v>45</v>
      </c>
      <c r="CI8" s="12" t="s">
        <v>100</v>
      </c>
      <c r="CJ8" s="12" t="s">
        <v>101</v>
      </c>
      <c r="CK8" s="12" t="s">
        <v>102</v>
      </c>
      <c r="CL8" s="6"/>
      <c r="CM8" s="7"/>
      <c r="CN8" s="7"/>
      <c r="CO8" s="7"/>
      <c r="CP8" s="7"/>
      <c r="CQ8" s="8"/>
      <c r="CR8" s="7"/>
    </row>
    <row r="9" spans="1:96" ht="30.75" thickBot="1" x14ac:dyDescent="0.3">
      <c r="A9" s="34" t="s">
        <v>103</v>
      </c>
      <c r="B9" s="34" t="s">
        <v>103</v>
      </c>
      <c r="C9" s="34" t="s">
        <v>103</v>
      </c>
      <c r="D9" s="34" t="s">
        <v>103</v>
      </c>
      <c r="E9" s="34" t="s">
        <v>103</v>
      </c>
      <c r="F9" s="34" t="s">
        <v>103</v>
      </c>
      <c r="G9" s="34" t="s">
        <v>581</v>
      </c>
      <c r="H9" s="34" t="s">
        <v>581</v>
      </c>
      <c r="I9" s="34" t="s">
        <v>581</v>
      </c>
      <c r="J9" s="34" t="s">
        <v>103</v>
      </c>
      <c r="K9" s="34" t="s">
        <v>758</v>
      </c>
      <c r="L9" s="34" t="s">
        <v>103</v>
      </c>
      <c r="M9" s="12" t="s">
        <v>109</v>
      </c>
      <c r="N9" s="34" t="s">
        <v>304</v>
      </c>
      <c r="O9" s="45"/>
      <c r="P9" s="45" t="s">
        <v>500</v>
      </c>
      <c r="Q9" s="45"/>
      <c r="R9" s="26">
        <v>81281455</v>
      </c>
      <c r="S9" s="26" t="s">
        <v>560</v>
      </c>
      <c r="T9" s="26" t="s">
        <v>455</v>
      </c>
      <c r="U9" s="46" t="s">
        <v>525</v>
      </c>
      <c r="V9" s="26">
        <v>101</v>
      </c>
      <c r="W9" s="63"/>
      <c r="X9" s="69">
        <v>905</v>
      </c>
      <c r="Y9" s="69">
        <v>1713848</v>
      </c>
      <c r="Z9" s="69">
        <v>905</v>
      </c>
      <c r="AA9" s="69"/>
      <c r="AB9" s="70">
        <v>705</v>
      </c>
      <c r="AC9" s="70">
        <v>1712894</v>
      </c>
      <c r="AD9" s="71" t="s">
        <v>624</v>
      </c>
      <c r="AE9" s="70"/>
      <c r="AF9" s="67">
        <v>1305</v>
      </c>
      <c r="AG9" s="39">
        <v>205</v>
      </c>
      <c r="AH9" s="37"/>
      <c r="AI9" s="32">
        <v>205</v>
      </c>
      <c r="AJ9" s="31" t="s">
        <v>379</v>
      </c>
      <c r="AK9" s="31">
        <v>405</v>
      </c>
      <c r="AL9" s="31"/>
      <c r="AM9" s="26" t="s">
        <v>351</v>
      </c>
      <c r="AN9" s="26">
        <v>505</v>
      </c>
      <c r="AO9" s="26">
        <v>705</v>
      </c>
      <c r="AP9" s="27"/>
      <c r="AQ9" s="20" t="s">
        <v>330</v>
      </c>
      <c r="AR9" s="20">
        <v>305</v>
      </c>
      <c r="AS9" s="20"/>
      <c r="AT9" s="5">
        <v>508</v>
      </c>
      <c r="AU9" s="5" t="s">
        <v>104</v>
      </c>
      <c r="AV9" s="5">
        <v>805</v>
      </c>
      <c r="AW9" s="5"/>
      <c r="AX9" s="9">
        <v>606</v>
      </c>
      <c r="AY9" s="9" t="s">
        <v>34</v>
      </c>
      <c r="AZ9" s="9">
        <v>199994</v>
      </c>
      <c r="BA9" s="9">
        <v>3773771</v>
      </c>
      <c r="BB9" s="2"/>
      <c r="BC9" s="10">
        <v>1208</v>
      </c>
      <c r="BD9" s="10">
        <v>3773771</v>
      </c>
      <c r="BE9" s="10">
        <v>605</v>
      </c>
      <c r="BF9" s="10" t="s">
        <v>105</v>
      </c>
      <c r="BG9" s="10" t="s">
        <v>106</v>
      </c>
      <c r="BH9" s="10" t="s">
        <v>107</v>
      </c>
      <c r="BI9" s="10" t="s">
        <v>108</v>
      </c>
      <c r="BJ9" s="10">
        <v>7</v>
      </c>
      <c r="BK9" s="10"/>
      <c r="BL9" s="54" t="str">
        <f t="shared" si="0"/>
        <v>optimus_twix</v>
      </c>
      <c r="BM9" s="54" t="s">
        <v>544</v>
      </c>
      <c r="BN9" s="54" t="s">
        <v>567</v>
      </c>
      <c r="BO9" s="54" t="s">
        <v>568</v>
      </c>
      <c r="BP9" s="58" t="str">
        <f t="shared" si="4"/>
        <v>jamesconnors123+TWIX@gmail.com</v>
      </c>
      <c r="BQ9" s="12" t="s">
        <v>109</v>
      </c>
      <c r="BR9" s="12" t="str">
        <f t="shared" si="1"/>
        <v>MRS</v>
      </c>
      <c r="BS9" s="12" t="s">
        <v>110</v>
      </c>
      <c r="BT9" s="12" t="s">
        <v>111</v>
      </c>
      <c r="BU9" s="45" t="str">
        <f t="shared" si="3"/>
        <v>optimus_twix</v>
      </c>
      <c r="BV9" s="12" t="s">
        <v>650</v>
      </c>
      <c r="BW9" s="12"/>
      <c r="BX9" s="12"/>
      <c r="BY9" s="12"/>
      <c r="BZ9" s="12" t="s">
        <v>112</v>
      </c>
      <c r="CA9" s="12" t="s">
        <v>113</v>
      </c>
      <c r="CB9" s="12" t="str">
        <f t="shared" si="2"/>
        <v>1966-04-08</v>
      </c>
      <c r="CC9" s="12" t="s">
        <v>114</v>
      </c>
      <c r="CD9" s="12">
        <v>63</v>
      </c>
      <c r="CE9" s="12" t="s">
        <v>43</v>
      </c>
      <c r="CF9" s="12" t="s">
        <v>44</v>
      </c>
      <c r="CG9" s="12" t="s">
        <v>545</v>
      </c>
      <c r="CH9" s="12" t="s">
        <v>45</v>
      </c>
      <c r="CI9" s="12" t="s">
        <v>115</v>
      </c>
      <c r="CJ9" s="12" t="s">
        <v>116</v>
      </c>
      <c r="CK9" s="12" t="s">
        <v>117</v>
      </c>
      <c r="CL9" s="6"/>
      <c r="CM9" s="7"/>
      <c r="CN9" s="7"/>
      <c r="CO9" s="7"/>
      <c r="CP9" s="7"/>
      <c r="CQ9" s="8"/>
      <c r="CR9" s="7"/>
    </row>
    <row r="10" spans="1:96" ht="30.75" thickBot="1" x14ac:dyDescent="0.3">
      <c r="A10" s="34" t="s">
        <v>118</v>
      </c>
      <c r="B10" s="34" t="s">
        <v>118</v>
      </c>
      <c r="C10" s="34" t="s">
        <v>118</v>
      </c>
      <c r="D10" s="34" t="s">
        <v>118</v>
      </c>
      <c r="E10" s="34" t="s">
        <v>118</v>
      </c>
      <c r="F10" s="34" t="s">
        <v>118</v>
      </c>
      <c r="G10" s="34" t="s">
        <v>582</v>
      </c>
      <c r="H10" s="34" t="s">
        <v>582</v>
      </c>
      <c r="I10" s="34" t="s">
        <v>582</v>
      </c>
      <c r="J10" s="34" t="s">
        <v>118</v>
      </c>
      <c r="K10" s="34" t="s">
        <v>759</v>
      </c>
      <c r="L10" s="34" t="s">
        <v>118</v>
      </c>
      <c r="M10" s="12" t="s">
        <v>122</v>
      </c>
      <c r="N10" s="34" t="s">
        <v>304</v>
      </c>
      <c r="O10" s="45"/>
      <c r="P10" s="45" t="s">
        <v>501</v>
      </c>
      <c r="Q10" s="45"/>
      <c r="R10" s="26"/>
      <c r="S10" s="26"/>
      <c r="T10" s="26" t="s">
        <v>456</v>
      </c>
      <c r="U10" s="46" t="s">
        <v>526</v>
      </c>
      <c r="V10" s="26">
        <v>102</v>
      </c>
      <c r="W10" s="63"/>
      <c r="X10" s="69">
        <v>906</v>
      </c>
      <c r="Y10" s="69">
        <v>1713849</v>
      </c>
      <c r="Z10" s="69">
        <v>906</v>
      </c>
      <c r="AA10" s="69"/>
      <c r="AB10" s="70">
        <v>706</v>
      </c>
      <c r="AC10" s="70">
        <v>1712895</v>
      </c>
      <c r="AD10" s="71" t="s">
        <v>625</v>
      </c>
      <c r="AE10" s="70"/>
      <c r="AF10" s="67">
        <v>1306</v>
      </c>
      <c r="AG10" s="39">
        <v>206</v>
      </c>
      <c r="AH10" s="37"/>
      <c r="AI10" s="32">
        <v>206</v>
      </c>
      <c r="AJ10" s="31" t="s">
        <v>380</v>
      </c>
      <c r="AK10" s="31">
        <v>406</v>
      </c>
      <c r="AL10" s="31"/>
      <c r="AM10" s="26" t="s">
        <v>352</v>
      </c>
      <c r="AN10" s="26">
        <v>506</v>
      </c>
      <c r="AO10" s="26">
        <v>706</v>
      </c>
      <c r="AP10" s="36"/>
      <c r="AQ10" s="20" t="s">
        <v>331</v>
      </c>
      <c r="AR10" s="20">
        <v>306</v>
      </c>
      <c r="AS10" s="20"/>
      <c r="AT10" s="5">
        <v>505</v>
      </c>
      <c r="AU10" s="5" t="s">
        <v>119</v>
      </c>
      <c r="AV10" s="5">
        <v>806</v>
      </c>
      <c r="AW10" s="5"/>
      <c r="AX10" s="9">
        <v>607</v>
      </c>
      <c r="AY10" s="9" t="s">
        <v>34</v>
      </c>
      <c r="AZ10" s="9">
        <v>199995</v>
      </c>
      <c r="BA10" s="9">
        <v>3773772</v>
      </c>
      <c r="BB10" s="2"/>
      <c r="BC10" s="10">
        <v>1209</v>
      </c>
      <c r="BD10" s="10">
        <v>3773772</v>
      </c>
      <c r="BE10" s="10">
        <v>606</v>
      </c>
      <c r="BF10" s="10" t="s">
        <v>120</v>
      </c>
      <c r="BG10" s="10" t="s">
        <v>54</v>
      </c>
      <c r="BH10" s="10" t="s">
        <v>54</v>
      </c>
      <c r="BI10" s="10" t="s">
        <v>121</v>
      </c>
      <c r="BJ10" s="10">
        <v>4</v>
      </c>
      <c r="BK10" s="10"/>
      <c r="BL10" s="54" t="str">
        <f t="shared" si="0"/>
        <v>optimus_rolo</v>
      </c>
      <c r="BM10" s="54" t="s">
        <v>544</v>
      </c>
      <c r="BN10" s="34" t="s">
        <v>566</v>
      </c>
      <c r="BO10" s="54"/>
      <c r="BP10" s="58" t="str">
        <f t="shared" si="4"/>
        <v>jamesconnors123+ROLO@gmail.com</v>
      </c>
      <c r="BQ10" s="12" t="s">
        <v>122</v>
      </c>
      <c r="BR10" s="12" t="str">
        <f t="shared" si="1"/>
        <v>MR</v>
      </c>
      <c r="BS10" s="12" t="s">
        <v>123</v>
      </c>
      <c r="BT10" s="12" t="s">
        <v>124</v>
      </c>
      <c r="BU10" s="45" t="str">
        <f t="shared" si="3"/>
        <v>optimus_rolo</v>
      </c>
      <c r="BV10" s="12" t="s">
        <v>651</v>
      </c>
      <c r="BW10" s="12"/>
      <c r="BX10" s="12"/>
      <c r="BY10" s="12"/>
      <c r="BZ10" s="12" t="s">
        <v>125</v>
      </c>
      <c r="CA10" s="12" t="s">
        <v>126</v>
      </c>
      <c r="CB10" s="12" t="str">
        <f t="shared" si="2"/>
        <v>1974-05-25</v>
      </c>
      <c r="CC10" s="12" t="s">
        <v>127</v>
      </c>
      <c r="CD10" s="12">
        <v>65</v>
      </c>
      <c r="CE10" s="12" t="s">
        <v>43</v>
      </c>
      <c r="CF10" s="12" t="s">
        <v>44</v>
      </c>
      <c r="CG10" s="12" t="s">
        <v>545</v>
      </c>
      <c r="CH10" s="12" t="s">
        <v>45</v>
      </c>
      <c r="CI10" s="12" t="s">
        <v>128</v>
      </c>
      <c r="CJ10" s="12" t="s">
        <v>129</v>
      </c>
      <c r="CK10" s="12" t="s">
        <v>130</v>
      </c>
      <c r="CL10" s="6"/>
      <c r="CM10" s="7"/>
      <c r="CN10" s="7"/>
      <c r="CO10" s="7"/>
      <c r="CP10" s="7"/>
      <c r="CQ10" s="8"/>
      <c r="CR10" s="7"/>
    </row>
    <row r="11" spans="1:96" ht="30.75" thickBot="1" x14ac:dyDescent="0.3">
      <c r="A11" s="34" t="s">
        <v>131</v>
      </c>
      <c r="B11" s="34" t="s">
        <v>131</v>
      </c>
      <c r="C11" s="34" t="s">
        <v>131</v>
      </c>
      <c r="D11" s="34" t="s">
        <v>131</v>
      </c>
      <c r="E11" s="34" t="s">
        <v>131</v>
      </c>
      <c r="F11" s="34" t="s">
        <v>131</v>
      </c>
      <c r="G11" s="34" t="s">
        <v>583</v>
      </c>
      <c r="H11" s="34" t="s">
        <v>583</v>
      </c>
      <c r="I11" s="34" t="s">
        <v>583</v>
      </c>
      <c r="J11" s="34" t="s">
        <v>131</v>
      </c>
      <c r="K11" s="34" t="s">
        <v>760</v>
      </c>
      <c r="L11" s="34" t="s">
        <v>131</v>
      </c>
      <c r="M11" s="12" t="s">
        <v>134</v>
      </c>
      <c r="N11" s="34" t="s">
        <v>304</v>
      </c>
      <c r="O11" s="45">
        <v>801</v>
      </c>
      <c r="P11" s="45" t="s">
        <v>502</v>
      </c>
      <c r="Q11" s="45">
        <v>216</v>
      </c>
      <c r="R11" s="26"/>
      <c r="S11" s="26"/>
      <c r="T11" s="26" t="s">
        <v>457</v>
      </c>
      <c r="U11" s="46" t="s">
        <v>527</v>
      </c>
      <c r="V11" s="26">
        <v>102</v>
      </c>
      <c r="W11" s="63"/>
      <c r="X11" s="69">
        <v>907</v>
      </c>
      <c r="Y11" s="69">
        <v>1713850</v>
      </c>
      <c r="Z11" s="69">
        <v>907</v>
      </c>
      <c r="AA11" s="69" t="s">
        <v>619</v>
      </c>
      <c r="AB11" s="70">
        <v>707</v>
      </c>
      <c r="AC11" s="70">
        <v>1712896</v>
      </c>
      <c r="AD11" s="71" t="s">
        <v>626</v>
      </c>
      <c r="AE11" s="70">
        <v>212</v>
      </c>
      <c r="AF11" s="67">
        <v>1307</v>
      </c>
      <c r="AG11" s="39">
        <v>207</v>
      </c>
      <c r="AH11" s="37"/>
      <c r="AI11" s="32">
        <v>207</v>
      </c>
      <c r="AJ11" s="31" t="s">
        <v>381</v>
      </c>
      <c r="AK11" s="31">
        <v>407</v>
      </c>
      <c r="AL11" s="31"/>
      <c r="AM11" s="26" t="s">
        <v>353</v>
      </c>
      <c r="AN11" s="26">
        <v>507</v>
      </c>
      <c r="AO11" s="26">
        <v>707</v>
      </c>
      <c r="AP11" s="27"/>
      <c r="AQ11" s="20" t="s">
        <v>332</v>
      </c>
      <c r="AR11" s="20">
        <v>307</v>
      </c>
      <c r="AS11" s="20"/>
      <c r="AT11" s="5">
        <v>506</v>
      </c>
      <c r="AU11" s="5" t="s">
        <v>132</v>
      </c>
      <c r="AV11" s="5">
        <v>807</v>
      </c>
      <c r="AW11" s="5"/>
      <c r="AX11" s="9">
        <v>609</v>
      </c>
      <c r="AY11" s="9" t="s">
        <v>34</v>
      </c>
      <c r="AZ11" s="9">
        <v>199996</v>
      </c>
      <c r="BA11" s="9">
        <v>3773773</v>
      </c>
      <c r="BB11" s="2"/>
      <c r="BC11" s="10">
        <v>1213</v>
      </c>
      <c r="BD11" s="10">
        <v>3773773</v>
      </c>
      <c r="BE11" s="10">
        <v>607</v>
      </c>
      <c r="BF11" s="10" t="s">
        <v>133</v>
      </c>
      <c r="BG11" s="10" t="s">
        <v>106</v>
      </c>
      <c r="BH11" s="10" t="s">
        <v>107</v>
      </c>
      <c r="BI11" s="10" t="s">
        <v>108</v>
      </c>
      <c r="BJ11" s="10">
        <v>7</v>
      </c>
      <c r="BK11" s="10"/>
      <c r="BL11" s="54" t="str">
        <f t="shared" si="0"/>
        <v>optimus_golf</v>
      </c>
      <c r="BM11" s="54" t="s">
        <v>544</v>
      </c>
      <c r="BN11" s="34" t="s">
        <v>566</v>
      </c>
      <c r="BO11" s="54"/>
      <c r="BP11" s="58" t="str">
        <f t="shared" si="4"/>
        <v>jamesconnors123+GOLF@gmail.com</v>
      </c>
      <c r="BQ11" s="10" t="s">
        <v>134</v>
      </c>
      <c r="BR11" s="10" t="str">
        <f t="shared" si="1"/>
        <v>MR</v>
      </c>
      <c r="BS11" s="10" t="s">
        <v>135</v>
      </c>
      <c r="BT11" s="10" t="s">
        <v>136</v>
      </c>
      <c r="BU11" s="12" t="str">
        <f t="shared" si="3"/>
        <v>optimus_golf</v>
      </c>
      <c r="BV11" s="12" t="s">
        <v>652</v>
      </c>
      <c r="BW11" s="12"/>
      <c r="BX11" s="12"/>
      <c r="BY11" s="12"/>
      <c r="BZ11" s="12" t="s">
        <v>137</v>
      </c>
      <c r="CA11" s="12" t="s">
        <v>138</v>
      </c>
      <c r="CB11" s="12" t="str">
        <f t="shared" si="2"/>
        <v>1964-12-03</v>
      </c>
      <c r="CC11" s="12" t="s">
        <v>139</v>
      </c>
      <c r="CD11" s="12">
        <v>61</v>
      </c>
      <c r="CE11" s="12" t="s">
        <v>43</v>
      </c>
      <c r="CF11" s="12" t="s">
        <v>44</v>
      </c>
      <c r="CG11" s="12" t="s">
        <v>545</v>
      </c>
      <c r="CH11" s="12" t="s">
        <v>45</v>
      </c>
      <c r="CI11" s="12" t="s">
        <v>140</v>
      </c>
      <c r="CJ11" s="12" t="s">
        <v>141</v>
      </c>
      <c r="CK11" s="12" t="s">
        <v>142</v>
      </c>
      <c r="CL11" s="6"/>
      <c r="CM11" s="7"/>
      <c r="CN11" s="7"/>
      <c r="CO11" s="7"/>
      <c r="CP11" s="7"/>
      <c r="CQ11" s="8"/>
      <c r="CR11" s="7"/>
    </row>
    <row r="12" spans="1:96" ht="30" x14ac:dyDescent="0.25">
      <c r="A12" s="34" t="s">
        <v>143</v>
      </c>
      <c r="B12" s="34" t="s">
        <v>143</v>
      </c>
      <c r="C12" s="34" t="s">
        <v>143</v>
      </c>
      <c r="D12" s="34" t="s">
        <v>143</v>
      </c>
      <c r="E12" s="34" t="s">
        <v>143</v>
      </c>
      <c r="F12" s="34" t="s">
        <v>143</v>
      </c>
      <c r="G12" s="34" t="s">
        <v>584</v>
      </c>
      <c r="H12" s="34" t="s">
        <v>584</v>
      </c>
      <c r="I12" s="34" t="s">
        <v>584</v>
      </c>
      <c r="J12" s="34" t="s">
        <v>143</v>
      </c>
      <c r="K12" s="34" t="s">
        <v>761</v>
      </c>
      <c r="L12" s="34" t="s">
        <v>143</v>
      </c>
      <c r="M12" s="12" t="s">
        <v>146</v>
      </c>
      <c r="N12" s="34" t="s">
        <v>304</v>
      </c>
      <c r="O12" s="45"/>
      <c r="P12" s="45" t="s">
        <v>503</v>
      </c>
      <c r="Q12" s="45"/>
      <c r="R12" s="26">
        <v>81281458</v>
      </c>
      <c r="S12" s="26"/>
      <c r="T12" s="26" t="s">
        <v>458</v>
      </c>
      <c r="U12" s="46" t="s">
        <v>528</v>
      </c>
      <c r="V12" s="26">
        <v>102</v>
      </c>
      <c r="W12" s="63">
        <v>237</v>
      </c>
      <c r="X12" s="69">
        <v>908</v>
      </c>
      <c r="Y12" s="69">
        <v>1713851</v>
      </c>
      <c r="Z12" s="69">
        <v>908</v>
      </c>
      <c r="AA12" s="69"/>
      <c r="AB12" s="70">
        <v>708</v>
      </c>
      <c r="AC12" s="70">
        <v>1712897</v>
      </c>
      <c r="AD12" s="71" t="s">
        <v>627</v>
      </c>
      <c r="AE12" s="70"/>
      <c r="AF12" s="67">
        <v>1327</v>
      </c>
      <c r="AG12" s="39">
        <v>208</v>
      </c>
      <c r="AH12" s="43" t="s">
        <v>642</v>
      </c>
      <c r="AI12" s="32">
        <v>209</v>
      </c>
      <c r="AJ12" s="31" t="s">
        <v>382</v>
      </c>
      <c r="AK12" s="31">
        <v>408</v>
      </c>
      <c r="AL12" s="31"/>
      <c r="AM12" s="26" t="s">
        <v>354</v>
      </c>
      <c r="AN12" s="26">
        <v>508</v>
      </c>
      <c r="AO12" s="26">
        <v>708</v>
      </c>
      <c r="AP12" s="27"/>
      <c r="AQ12" s="20" t="s">
        <v>333</v>
      </c>
      <c r="AR12" s="20">
        <v>308</v>
      </c>
      <c r="AS12" s="21">
        <v>238</v>
      </c>
      <c r="AT12" s="5">
        <v>507</v>
      </c>
      <c r="AU12" s="5" t="s">
        <v>144</v>
      </c>
      <c r="AV12" s="5">
        <v>808</v>
      </c>
      <c r="AW12" s="5"/>
      <c r="AX12" s="9">
        <v>610</v>
      </c>
      <c r="AY12" s="9" t="s">
        <v>34</v>
      </c>
      <c r="AZ12" s="9">
        <v>199997</v>
      </c>
      <c r="BA12" s="9">
        <v>3773774</v>
      </c>
      <c r="BB12" s="2"/>
      <c r="BC12" s="10">
        <v>1214</v>
      </c>
      <c r="BD12" s="10">
        <v>3773774</v>
      </c>
      <c r="BE12" s="10">
        <v>608</v>
      </c>
      <c r="BF12" s="10" t="s">
        <v>145</v>
      </c>
      <c r="BG12" s="10" t="s">
        <v>53</v>
      </c>
      <c r="BH12" s="10" t="s">
        <v>54</v>
      </c>
      <c r="BI12" s="10" t="s">
        <v>55</v>
      </c>
      <c r="BJ12" s="10">
        <v>3</v>
      </c>
      <c r="BK12" s="10"/>
      <c r="BL12" s="54" t="str">
        <f t="shared" si="0"/>
        <v>optimus_football</v>
      </c>
      <c r="BM12" s="54" t="s">
        <v>544</v>
      </c>
      <c r="BN12" s="34" t="s">
        <v>566</v>
      </c>
      <c r="BO12" s="54"/>
      <c r="BP12" s="58" t="str">
        <f t="shared" si="4"/>
        <v>jamesconnors123+FOOTBALL@gmail.com</v>
      </c>
      <c r="BQ12" s="10" t="s">
        <v>146</v>
      </c>
      <c r="BR12" s="10" t="str">
        <f t="shared" si="1"/>
        <v>MR</v>
      </c>
      <c r="BS12" s="10" t="s">
        <v>147</v>
      </c>
      <c r="BT12" s="10" t="s">
        <v>148</v>
      </c>
      <c r="BU12" s="12" t="str">
        <f t="shared" si="3"/>
        <v>optimus_football</v>
      </c>
      <c r="BV12" s="12" t="s">
        <v>653</v>
      </c>
      <c r="BW12" s="12"/>
      <c r="BX12" s="12"/>
      <c r="BY12" s="12"/>
      <c r="BZ12" s="12" t="s">
        <v>149</v>
      </c>
      <c r="CA12" s="12" t="s">
        <v>150</v>
      </c>
      <c r="CB12" s="12" t="str">
        <f t="shared" si="2"/>
        <v>1970-07-30</v>
      </c>
      <c r="CC12" s="12" t="s">
        <v>151</v>
      </c>
      <c r="CD12" s="12">
        <v>63</v>
      </c>
      <c r="CE12" s="12" t="s">
        <v>43</v>
      </c>
      <c r="CF12" s="12" t="s">
        <v>44</v>
      </c>
      <c r="CG12" s="12" t="s">
        <v>545</v>
      </c>
      <c r="CH12" s="12" t="s">
        <v>45</v>
      </c>
      <c r="CI12" s="12" t="s">
        <v>152</v>
      </c>
      <c r="CJ12" s="12" t="s">
        <v>153</v>
      </c>
      <c r="CK12" s="12" t="s">
        <v>154</v>
      </c>
    </row>
    <row r="13" spans="1:96" ht="30" x14ac:dyDescent="0.25">
      <c r="A13" s="34" t="s">
        <v>155</v>
      </c>
      <c r="B13" s="34" t="s">
        <v>155</v>
      </c>
      <c r="C13" s="34" t="s">
        <v>155</v>
      </c>
      <c r="D13" s="34" t="s">
        <v>155</v>
      </c>
      <c r="E13" s="34" t="s">
        <v>155</v>
      </c>
      <c r="F13" s="34" t="s">
        <v>155</v>
      </c>
      <c r="G13" s="34" t="s">
        <v>585</v>
      </c>
      <c r="H13" s="34" t="s">
        <v>585</v>
      </c>
      <c r="I13" s="34" t="s">
        <v>585</v>
      </c>
      <c r="J13" s="34" t="s">
        <v>155</v>
      </c>
      <c r="K13" s="34" t="s">
        <v>762</v>
      </c>
      <c r="L13" s="34" t="s">
        <v>155</v>
      </c>
      <c r="M13" s="12" t="s">
        <v>159</v>
      </c>
      <c r="N13" s="34" t="s">
        <v>304</v>
      </c>
      <c r="O13" s="45"/>
      <c r="P13" s="45" t="s">
        <v>504</v>
      </c>
      <c r="Q13" s="45"/>
      <c r="R13" s="26"/>
      <c r="S13" s="26"/>
      <c r="T13" s="26" t="s">
        <v>459</v>
      </c>
      <c r="U13" s="46" t="s">
        <v>529</v>
      </c>
      <c r="V13" s="26">
        <v>102</v>
      </c>
      <c r="W13" s="63"/>
      <c r="X13" s="69">
        <v>909</v>
      </c>
      <c r="Y13" s="69">
        <v>1713852</v>
      </c>
      <c r="Z13" s="69">
        <v>909</v>
      </c>
      <c r="AA13" s="69"/>
      <c r="AB13" s="70">
        <v>709</v>
      </c>
      <c r="AC13" s="70">
        <v>1712898</v>
      </c>
      <c r="AD13" s="71" t="s">
        <v>628</v>
      </c>
      <c r="AE13" s="70"/>
      <c r="AF13" s="67">
        <v>1331</v>
      </c>
      <c r="AG13" s="39">
        <v>209</v>
      </c>
      <c r="AH13" s="43">
        <v>248</v>
      </c>
      <c r="AI13" s="32">
        <v>210</v>
      </c>
      <c r="AJ13" s="31" t="s">
        <v>374</v>
      </c>
      <c r="AK13" s="31">
        <v>409</v>
      </c>
      <c r="AL13" s="31"/>
      <c r="AM13" s="26" t="s">
        <v>355</v>
      </c>
      <c r="AN13" s="26">
        <v>509</v>
      </c>
      <c r="AO13" s="26">
        <v>709</v>
      </c>
      <c r="AP13" s="27"/>
      <c r="AQ13" s="20" t="s">
        <v>334</v>
      </c>
      <c r="AR13" s="20">
        <v>309</v>
      </c>
      <c r="AS13" s="21"/>
      <c r="AT13" s="5">
        <v>510</v>
      </c>
      <c r="AU13" s="5" t="s">
        <v>156</v>
      </c>
      <c r="AV13" s="5">
        <v>809</v>
      </c>
      <c r="AW13" s="5"/>
      <c r="AX13" s="9">
        <v>601</v>
      </c>
      <c r="AY13" s="9" t="s">
        <v>182</v>
      </c>
      <c r="AZ13" s="9">
        <v>15414</v>
      </c>
      <c r="BA13" s="9">
        <v>3773775</v>
      </c>
      <c r="BB13" s="2"/>
      <c r="BC13" s="10">
        <v>1217</v>
      </c>
      <c r="BD13" s="10">
        <v>3773775</v>
      </c>
      <c r="BE13" s="10">
        <v>609</v>
      </c>
      <c r="BF13" s="10" t="s">
        <v>157</v>
      </c>
      <c r="BG13" s="10" t="s">
        <v>54</v>
      </c>
      <c r="BH13" s="10" t="s">
        <v>107</v>
      </c>
      <c r="BI13" s="10" t="s">
        <v>158</v>
      </c>
      <c r="BJ13" s="10">
        <v>8</v>
      </c>
      <c r="BK13" s="10"/>
      <c r="BL13" s="54" t="str">
        <f t="shared" si="0"/>
        <v>optimus_rugby</v>
      </c>
      <c r="BM13" s="54" t="s">
        <v>544</v>
      </c>
      <c r="BN13" s="34" t="s">
        <v>566</v>
      </c>
      <c r="BO13" s="54"/>
      <c r="BP13" s="58" t="str">
        <f t="shared" si="4"/>
        <v>jamesconnors123+RUGBY@gmail.com</v>
      </c>
      <c r="BQ13" s="43" t="s">
        <v>159</v>
      </c>
      <c r="BR13" s="43" t="str">
        <f t="shared" si="1"/>
        <v>MR</v>
      </c>
      <c r="BS13" s="43" t="s">
        <v>160</v>
      </c>
      <c r="BT13" s="43" t="s">
        <v>161</v>
      </c>
      <c r="BU13" s="12" t="str">
        <f t="shared" si="3"/>
        <v>optimus_rugby</v>
      </c>
      <c r="BV13" s="12" t="s">
        <v>654</v>
      </c>
      <c r="BW13" s="12"/>
      <c r="BX13" s="12" t="s">
        <v>666</v>
      </c>
      <c r="BY13" s="12"/>
      <c r="BZ13" s="12" t="s">
        <v>162</v>
      </c>
      <c r="CA13" s="12" t="s">
        <v>163</v>
      </c>
      <c r="CB13" s="12" t="str">
        <f t="shared" si="2"/>
        <v>1982-05-05</v>
      </c>
      <c r="CC13" s="12" t="s">
        <v>164</v>
      </c>
      <c r="CD13" s="12">
        <v>65</v>
      </c>
      <c r="CE13" s="12" t="s">
        <v>43</v>
      </c>
      <c r="CF13" s="12" t="s">
        <v>44</v>
      </c>
      <c r="CG13" s="12" t="s">
        <v>545</v>
      </c>
      <c r="CH13" s="12" t="s">
        <v>45</v>
      </c>
      <c r="CI13" s="12" t="s">
        <v>165</v>
      </c>
      <c r="CJ13" s="12" t="s">
        <v>166</v>
      </c>
      <c r="CK13" s="12" t="s">
        <v>167</v>
      </c>
    </row>
    <row r="14" spans="1:96" ht="30" x14ac:dyDescent="0.25">
      <c r="A14" s="34" t="s">
        <v>168</v>
      </c>
      <c r="B14" s="34" t="s">
        <v>168</v>
      </c>
      <c r="C14" s="34" t="s">
        <v>168</v>
      </c>
      <c r="D14" s="34" t="s">
        <v>168</v>
      </c>
      <c r="E14" s="34" t="s">
        <v>168</v>
      </c>
      <c r="F14" s="34" t="s">
        <v>168</v>
      </c>
      <c r="G14" s="34" t="s">
        <v>586</v>
      </c>
      <c r="H14" s="34" t="s">
        <v>586</v>
      </c>
      <c r="I14" s="34" t="s">
        <v>586</v>
      </c>
      <c r="J14" s="34" t="s">
        <v>168</v>
      </c>
      <c r="K14" s="34" t="s">
        <v>763</v>
      </c>
      <c r="L14" s="34" t="s">
        <v>168</v>
      </c>
      <c r="M14" s="12" t="s">
        <v>171</v>
      </c>
      <c r="N14" s="34" t="s">
        <v>304</v>
      </c>
      <c r="O14" s="45"/>
      <c r="P14" s="45" t="s">
        <v>505</v>
      </c>
      <c r="Q14" s="45"/>
      <c r="R14" s="26"/>
      <c r="S14" s="26"/>
      <c r="T14" s="26" t="s">
        <v>460</v>
      </c>
      <c r="U14" s="46" t="s">
        <v>530</v>
      </c>
      <c r="V14" s="26">
        <v>102</v>
      </c>
      <c r="W14" s="63"/>
      <c r="X14" s="69">
        <v>910</v>
      </c>
      <c r="Y14" s="69">
        <v>1713853</v>
      </c>
      <c r="Z14" s="69">
        <v>910</v>
      </c>
      <c r="AA14" s="69"/>
      <c r="AB14" s="70">
        <v>710</v>
      </c>
      <c r="AC14" s="70">
        <v>1712899</v>
      </c>
      <c r="AD14" s="71" t="s">
        <v>629</v>
      </c>
      <c r="AE14" s="70"/>
      <c r="AF14" s="68">
        <v>1311</v>
      </c>
      <c r="AG14" s="39">
        <v>210</v>
      </c>
      <c r="AH14" s="37"/>
      <c r="AI14" s="33">
        <v>201</v>
      </c>
      <c r="AJ14" s="31" t="s">
        <v>383</v>
      </c>
      <c r="AK14" s="31">
        <v>410</v>
      </c>
      <c r="AL14" s="31"/>
      <c r="AM14" s="26" t="s">
        <v>356</v>
      </c>
      <c r="AN14" s="26">
        <v>510</v>
      </c>
      <c r="AO14" s="26">
        <v>710</v>
      </c>
      <c r="AP14" s="27"/>
      <c r="AQ14" s="20" t="s">
        <v>335</v>
      </c>
      <c r="AR14" s="20">
        <v>310</v>
      </c>
      <c r="AS14" s="44">
        <v>18</v>
      </c>
      <c r="AT14" s="5">
        <v>501</v>
      </c>
      <c r="AU14" s="5" t="s">
        <v>169</v>
      </c>
      <c r="AV14" s="5">
        <v>810</v>
      </c>
      <c r="AW14" s="5"/>
      <c r="AX14" s="9">
        <v>602</v>
      </c>
      <c r="AY14" s="9" t="s">
        <v>34</v>
      </c>
      <c r="AZ14" s="9">
        <v>199999</v>
      </c>
      <c r="BA14" s="9">
        <v>3773776</v>
      </c>
      <c r="BB14" s="2"/>
      <c r="BC14" s="10">
        <v>1218</v>
      </c>
      <c r="BD14" s="10">
        <v>3773776</v>
      </c>
      <c r="BE14" s="10">
        <v>610</v>
      </c>
      <c r="BF14" s="10" t="s">
        <v>170</v>
      </c>
      <c r="BG14" s="10" t="s">
        <v>106</v>
      </c>
      <c r="BH14" s="10" t="s">
        <v>107</v>
      </c>
      <c r="BI14" s="10" t="s">
        <v>108</v>
      </c>
      <c r="BJ14" s="10">
        <v>7</v>
      </c>
      <c r="BK14" s="10"/>
      <c r="BL14" s="54" t="str">
        <f t="shared" si="0"/>
        <v>optimus_snooker</v>
      </c>
      <c r="BM14" s="54" t="s">
        <v>544</v>
      </c>
      <c r="BN14" s="34" t="s">
        <v>566</v>
      </c>
      <c r="BO14" s="54"/>
      <c r="BP14" s="58" t="str">
        <f t="shared" si="4"/>
        <v>jamesconnors123+SNOOKER@gmail.com</v>
      </c>
      <c r="BQ14" s="12" t="s">
        <v>171</v>
      </c>
      <c r="BR14" s="12" t="str">
        <f t="shared" si="1"/>
        <v>MRS</v>
      </c>
      <c r="BS14" s="12" t="s">
        <v>172</v>
      </c>
      <c r="BT14" s="12" t="s">
        <v>173</v>
      </c>
      <c r="BU14" s="12" t="str">
        <f t="shared" si="3"/>
        <v>optimus_snooker</v>
      </c>
      <c r="BV14" s="12" t="s">
        <v>655</v>
      </c>
      <c r="BW14" s="12"/>
      <c r="BX14" s="12" t="s">
        <v>663</v>
      </c>
      <c r="BY14" s="12"/>
      <c r="BZ14" s="12" t="s">
        <v>174</v>
      </c>
      <c r="CA14" s="12" t="s">
        <v>175</v>
      </c>
      <c r="CB14" s="12" t="str">
        <f t="shared" si="2"/>
        <v>1991-09-25</v>
      </c>
      <c r="CC14" s="12" t="s">
        <v>176</v>
      </c>
      <c r="CD14" s="12">
        <v>61</v>
      </c>
      <c r="CE14" s="12" t="s">
        <v>43</v>
      </c>
      <c r="CF14" s="12" t="s">
        <v>44</v>
      </c>
      <c r="CG14" s="12" t="s">
        <v>545</v>
      </c>
      <c r="CH14" s="12" t="s">
        <v>45</v>
      </c>
      <c r="CI14" s="12" t="s">
        <v>177</v>
      </c>
      <c r="CJ14" s="12" t="s">
        <v>178</v>
      </c>
      <c r="CK14" s="12" t="s">
        <v>179</v>
      </c>
    </row>
    <row r="15" spans="1:96" ht="30" x14ac:dyDescent="0.25">
      <c r="A15" s="34" t="s">
        <v>180</v>
      </c>
      <c r="B15" s="34" t="s">
        <v>180</v>
      </c>
      <c r="C15" s="34" t="s">
        <v>180</v>
      </c>
      <c r="D15" s="34" t="s">
        <v>180</v>
      </c>
      <c r="E15" s="34" t="s">
        <v>180</v>
      </c>
      <c r="F15" s="34" t="s">
        <v>180</v>
      </c>
      <c r="G15" s="34" t="s">
        <v>587</v>
      </c>
      <c r="H15" s="34" t="s">
        <v>587</v>
      </c>
      <c r="I15" s="34" t="s">
        <v>587</v>
      </c>
      <c r="J15" s="34" t="s">
        <v>180</v>
      </c>
      <c r="K15" s="34" t="s">
        <v>764</v>
      </c>
      <c r="L15" s="34" t="s">
        <v>180</v>
      </c>
      <c r="M15" s="12" t="s">
        <v>183</v>
      </c>
      <c r="N15" s="34" t="s">
        <v>305</v>
      </c>
      <c r="O15" s="45">
        <v>801</v>
      </c>
      <c r="P15" s="45" t="s">
        <v>506</v>
      </c>
      <c r="Q15" s="45"/>
      <c r="R15" s="26"/>
      <c r="S15" s="26"/>
      <c r="T15" s="26" t="s">
        <v>461</v>
      </c>
      <c r="U15" s="46" t="s">
        <v>531</v>
      </c>
      <c r="V15" s="26">
        <v>101</v>
      </c>
      <c r="W15" s="63"/>
      <c r="X15" s="69">
        <v>901</v>
      </c>
      <c r="Y15" s="69">
        <v>1713854</v>
      </c>
      <c r="Z15" s="69">
        <v>911</v>
      </c>
      <c r="AA15" s="69"/>
      <c r="AB15" s="70">
        <v>701</v>
      </c>
      <c r="AC15" s="70">
        <v>1712900</v>
      </c>
      <c r="AD15" s="71" t="s">
        <v>630</v>
      </c>
      <c r="AE15" s="70"/>
      <c r="AF15" s="68">
        <v>1312</v>
      </c>
      <c r="AG15" s="39">
        <v>211</v>
      </c>
      <c r="AH15" s="37"/>
      <c r="AI15" s="33">
        <v>202</v>
      </c>
      <c r="AJ15" s="31" t="s">
        <v>384</v>
      </c>
      <c r="AK15" s="31">
        <v>411</v>
      </c>
      <c r="AL15" s="31"/>
      <c r="AM15" s="26" t="s">
        <v>357</v>
      </c>
      <c r="AN15" s="26">
        <v>511</v>
      </c>
      <c r="AO15" s="26">
        <v>711</v>
      </c>
      <c r="AP15" s="26"/>
      <c r="AQ15" s="20" t="s">
        <v>336</v>
      </c>
      <c r="AR15" s="20">
        <v>311</v>
      </c>
      <c r="AS15" s="20"/>
      <c r="AT15" s="5">
        <v>502</v>
      </c>
      <c r="AU15" s="5" t="s">
        <v>181</v>
      </c>
      <c r="AV15" s="5">
        <v>811</v>
      </c>
      <c r="AW15" s="5"/>
      <c r="AX15" s="9">
        <v>601</v>
      </c>
      <c r="AY15" s="9" t="s">
        <v>182</v>
      </c>
      <c r="AZ15" s="9">
        <v>200000</v>
      </c>
      <c r="BA15" s="9">
        <v>3773777</v>
      </c>
      <c r="BB15" s="9"/>
      <c r="BC15" s="10">
        <v>1221</v>
      </c>
      <c r="BD15" s="10">
        <v>3773777</v>
      </c>
      <c r="BE15" s="10">
        <v>611</v>
      </c>
      <c r="BF15" s="10" t="s">
        <v>52</v>
      </c>
      <c r="BG15" s="10" t="s">
        <v>53</v>
      </c>
      <c r="BH15" s="10" t="s">
        <v>54</v>
      </c>
      <c r="BI15" s="10" t="s">
        <v>55</v>
      </c>
      <c r="BJ15" s="10">
        <v>3</v>
      </c>
      <c r="BK15" s="43" t="s">
        <v>564</v>
      </c>
      <c r="BL15" s="54" t="str">
        <f>"optimus_"&amp;LOWER(BT15)</f>
        <v>optimus_tennis</v>
      </c>
      <c r="BM15" s="54" t="s">
        <v>544</v>
      </c>
      <c r="BN15" s="34" t="s">
        <v>557</v>
      </c>
      <c r="BO15" s="54" t="s">
        <v>565</v>
      </c>
      <c r="BP15" s="58" t="str">
        <f t="shared" si="4"/>
        <v>jamesconnors123+TENNIS@gmail.com</v>
      </c>
      <c r="BQ15" s="12" t="s">
        <v>183</v>
      </c>
      <c r="BR15" s="12" t="str">
        <f t="shared" si="1"/>
        <v>MRS</v>
      </c>
      <c r="BS15" s="12" t="s">
        <v>184</v>
      </c>
      <c r="BT15" s="4" t="s">
        <v>185</v>
      </c>
      <c r="BU15" s="12" t="str">
        <f t="shared" si="3"/>
        <v>optimus_tennis</v>
      </c>
      <c r="BV15" s="12" t="s">
        <v>656</v>
      </c>
      <c r="BW15" s="12"/>
      <c r="BX15" s="12" t="s">
        <v>664</v>
      </c>
      <c r="BY15" s="12"/>
      <c r="BZ15" s="12" t="s">
        <v>186</v>
      </c>
      <c r="CA15" s="12" t="s">
        <v>187</v>
      </c>
      <c r="CB15" s="12" t="str">
        <f t="shared" si="2"/>
        <v>1975-01-23</v>
      </c>
      <c r="CC15" s="12" t="s">
        <v>188</v>
      </c>
      <c r="CD15" s="12">
        <v>63</v>
      </c>
      <c r="CE15" s="12" t="s">
        <v>43</v>
      </c>
      <c r="CF15" s="12" t="s">
        <v>44</v>
      </c>
      <c r="CG15" s="12" t="s">
        <v>545</v>
      </c>
      <c r="CH15" s="12" t="s">
        <v>45</v>
      </c>
      <c r="CI15" s="12" t="s">
        <v>189</v>
      </c>
      <c r="CJ15" s="12" t="s">
        <v>190</v>
      </c>
      <c r="CK15" s="12" t="s">
        <v>191</v>
      </c>
    </row>
    <row r="16" spans="1:96" x14ac:dyDescent="0.25">
      <c r="A16" s="34" t="s">
        <v>192</v>
      </c>
      <c r="B16" s="34" t="s">
        <v>192</v>
      </c>
      <c r="C16" s="34" t="s">
        <v>192</v>
      </c>
      <c r="D16" s="34" t="s">
        <v>192</v>
      </c>
      <c r="E16" s="34" t="s">
        <v>192</v>
      </c>
      <c r="F16" s="34" t="s">
        <v>192</v>
      </c>
      <c r="G16" s="34" t="s">
        <v>588</v>
      </c>
      <c r="H16" s="34" t="s">
        <v>588</v>
      </c>
      <c r="I16" s="34" t="s">
        <v>588</v>
      </c>
      <c r="J16" s="34" t="s">
        <v>192</v>
      </c>
      <c r="K16" s="34" t="s">
        <v>765</v>
      </c>
      <c r="L16" s="34" t="s">
        <v>192</v>
      </c>
      <c r="M16" s="12" t="s">
        <v>194</v>
      </c>
      <c r="N16" s="34" t="s">
        <v>305</v>
      </c>
      <c r="O16" s="45">
        <v>801</v>
      </c>
      <c r="P16" s="45" t="s">
        <v>507</v>
      </c>
      <c r="Q16" s="45"/>
      <c r="R16" s="26"/>
      <c r="S16" s="26"/>
      <c r="T16" s="26" t="s">
        <v>462</v>
      </c>
      <c r="U16" s="46" t="s">
        <v>532</v>
      </c>
      <c r="V16" s="26">
        <v>101</v>
      </c>
      <c r="W16" s="63"/>
      <c r="X16" s="69">
        <v>902</v>
      </c>
      <c r="Y16" s="69">
        <v>1713855</v>
      </c>
      <c r="Z16" s="69">
        <v>912</v>
      </c>
      <c r="AA16" s="69"/>
      <c r="AB16" s="70">
        <v>702</v>
      </c>
      <c r="AC16" s="70">
        <v>1712901</v>
      </c>
      <c r="AD16" s="71" t="s">
        <v>631</v>
      </c>
      <c r="AE16" s="70"/>
      <c r="AF16" s="68">
        <v>1321</v>
      </c>
      <c r="AG16" s="39">
        <v>212</v>
      </c>
      <c r="AH16" s="37"/>
      <c r="AI16" s="33">
        <v>203</v>
      </c>
      <c r="AJ16" s="31" t="s">
        <v>385</v>
      </c>
      <c r="AK16" s="31">
        <v>412</v>
      </c>
      <c r="AL16" s="31"/>
      <c r="AM16" s="26" t="s">
        <v>358</v>
      </c>
      <c r="AN16" s="26">
        <v>512</v>
      </c>
      <c r="AO16" s="26">
        <v>712</v>
      </c>
      <c r="AP16" s="26"/>
      <c r="AQ16" s="20" t="s">
        <v>337</v>
      </c>
      <c r="AR16" s="20">
        <v>312</v>
      </c>
      <c r="AS16" s="20"/>
      <c r="AT16" s="5">
        <v>504</v>
      </c>
      <c r="AU16" s="5" t="s">
        <v>193</v>
      </c>
      <c r="AV16" s="5">
        <v>812</v>
      </c>
      <c r="AW16" s="5"/>
      <c r="AX16" s="9">
        <v>602</v>
      </c>
      <c r="AY16" s="9" t="s">
        <v>34</v>
      </c>
      <c r="AZ16" s="9">
        <v>200001</v>
      </c>
      <c r="BA16" s="9">
        <v>3773778</v>
      </c>
      <c r="BB16" s="9"/>
      <c r="BC16" s="10">
        <v>1216</v>
      </c>
      <c r="BD16" s="10">
        <v>3773778</v>
      </c>
      <c r="BE16" s="10">
        <v>612</v>
      </c>
      <c r="BF16" s="10" t="s">
        <v>67</v>
      </c>
      <c r="BG16" s="10" t="s">
        <v>53</v>
      </c>
      <c r="BH16" s="10" t="s">
        <v>54</v>
      </c>
      <c r="BI16" s="10" t="s">
        <v>55</v>
      </c>
      <c r="BJ16" s="10">
        <v>3</v>
      </c>
      <c r="BK16" s="43">
        <v>26</v>
      </c>
      <c r="BL16" s="54" t="str">
        <f t="shared" ref="BL16:BL22" si="5">"optimus_"&amp;LOWER(BT16)</f>
        <v>optimus_boxing</v>
      </c>
      <c r="BM16" s="54" t="s">
        <v>544</v>
      </c>
      <c r="BN16" s="34" t="s">
        <v>557</v>
      </c>
      <c r="BO16" s="54"/>
      <c r="BP16" s="60" t="s">
        <v>555</v>
      </c>
      <c r="BQ16" s="12" t="s">
        <v>194</v>
      </c>
      <c r="BR16" s="12" t="str">
        <f t="shared" si="1"/>
        <v>MR</v>
      </c>
      <c r="BS16" s="12" t="s">
        <v>195</v>
      </c>
      <c r="BT16" s="4" t="s">
        <v>196</v>
      </c>
      <c r="BU16" s="45" t="str">
        <f t="shared" si="3"/>
        <v>optimus_boxing</v>
      </c>
      <c r="BV16" s="12" t="s">
        <v>657</v>
      </c>
      <c r="BW16" s="12"/>
      <c r="BX16" s="12" t="s">
        <v>663</v>
      </c>
      <c r="BY16" s="12"/>
      <c r="BZ16" s="12" t="s">
        <v>197</v>
      </c>
      <c r="CA16" s="12" t="s">
        <v>198</v>
      </c>
      <c r="CB16" s="12" t="str">
        <f t="shared" si="2"/>
        <v>1969-07-07</v>
      </c>
      <c r="CC16" s="12">
        <v>169068276</v>
      </c>
      <c r="CD16" s="12">
        <v>65</v>
      </c>
      <c r="CE16" s="12" t="s">
        <v>43</v>
      </c>
      <c r="CF16" s="12" t="s">
        <v>44</v>
      </c>
      <c r="CG16" s="12" t="s">
        <v>545</v>
      </c>
      <c r="CH16" s="12" t="s">
        <v>45</v>
      </c>
      <c r="CI16" s="12" t="s">
        <v>200</v>
      </c>
      <c r="CJ16" s="12" t="s">
        <v>201</v>
      </c>
      <c r="CK16" s="12" t="s">
        <v>202</v>
      </c>
    </row>
    <row r="17" spans="1:89" ht="90" x14ac:dyDescent="0.25">
      <c r="A17" s="34" t="s">
        <v>203</v>
      </c>
      <c r="B17" s="34" t="s">
        <v>203</v>
      </c>
      <c r="C17" s="34" t="s">
        <v>203</v>
      </c>
      <c r="D17" s="34" t="s">
        <v>203</v>
      </c>
      <c r="E17" s="34" t="s">
        <v>203</v>
      </c>
      <c r="F17" s="34" t="s">
        <v>203</v>
      </c>
      <c r="G17" s="34" t="s">
        <v>589</v>
      </c>
      <c r="H17" s="34" t="s">
        <v>589</v>
      </c>
      <c r="I17" s="34" t="s">
        <v>589</v>
      </c>
      <c r="J17" s="34" t="s">
        <v>203</v>
      </c>
      <c r="K17" s="34" t="s">
        <v>766</v>
      </c>
      <c r="L17" s="34" t="s">
        <v>203</v>
      </c>
      <c r="M17" s="12" t="s">
        <v>205</v>
      </c>
      <c r="N17" s="34" t="s">
        <v>305</v>
      </c>
      <c r="O17" s="45">
        <v>802</v>
      </c>
      <c r="P17" s="45" t="s">
        <v>508</v>
      </c>
      <c r="Q17" s="45"/>
      <c r="R17" s="26"/>
      <c r="S17" s="26"/>
      <c r="T17" s="26" t="s">
        <v>463</v>
      </c>
      <c r="U17" s="46" t="s">
        <v>533</v>
      </c>
      <c r="V17" s="26">
        <v>101</v>
      </c>
      <c r="W17" s="65"/>
      <c r="X17" s="69">
        <v>903</v>
      </c>
      <c r="Y17" s="69">
        <v>1713856</v>
      </c>
      <c r="Z17" s="69">
        <v>913</v>
      </c>
      <c r="AA17" s="69"/>
      <c r="AB17" s="70">
        <v>703</v>
      </c>
      <c r="AC17" s="70">
        <v>1712902</v>
      </c>
      <c r="AD17" s="71" t="s">
        <v>632</v>
      </c>
      <c r="AE17" s="70"/>
      <c r="AF17" s="67">
        <v>1301</v>
      </c>
      <c r="AG17" s="39">
        <v>213</v>
      </c>
      <c r="AH17" s="37"/>
      <c r="AI17" s="33">
        <v>204</v>
      </c>
      <c r="AJ17" s="31" t="s">
        <v>386</v>
      </c>
      <c r="AK17" s="31">
        <v>413</v>
      </c>
      <c r="AL17" s="31"/>
      <c r="AM17" s="26" t="s">
        <v>359</v>
      </c>
      <c r="AN17" s="26">
        <v>513</v>
      </c>
      <c r="AO17" s="26">
        <v>713</v>
      </c>
      <c r="AP17" s="26"/>
      <c r="AQ17" s="20" t="s">
        <v>338</v>
      </c>
      <c r="AR17" s="20">
        <v>313</v>
      </c>
      <c r="AS17" s="20"/>
      <c r="AT17" s="5">
        <v>503</v>
      </c>
      <c r="AU17" s="5" t="s">
        <v>204</v>
      </c>
      <c r="AV17" s="5">
        <v>813</v>
      </c>
      <c r="AW17" s="5"/>
      <c r="AX17" s="9">
        <v>604</v>
      </c>
      <c r="AY17" s="9" t="s">
        <v>182</v>
      </c>
      <c r="AZ17" s="9">
        <v>200002</v>
      </c>
      <c r="BA17" s="9">
        <v>3773779</v>
      </c>
      <c r="BB17" s="9"/>
      <c r="BC17" s="10">
        <v>1203</v>
      </c>
      <c r="BD17" s="10">
        <v>3773779</v>
      </c>
      <c r="BE17" s="10">
        <v>613</v>
      </c>
      <c r="BF17" s="10" t="s">
        <v>67</v>
      </c>
      <c r="BG17" s="10" t="s">
        <v>79</v>
      </c>
      <c r="BH17" s="10" t="s">
        <v>79</v>
      </c>
      <c r="BI17" s="10" t="s">
        <v>80</v>
      </c>
      <c r="BJ17" s="10">
        <v>9</v>
      </c>
      <c r="BK17" s="43">
        <v>28</v>
      </c>
      <c r="BL17" s="54" t="str">
        <f t="shared" si="5"/>
        <v>optimus_hoover</v>
      </c>
      <c r="BM17" s="54" t="s">
        <v>544</v>
      </c>
      <c r="BN17" s="34" t="s">
        <v>566</v>
      </c>
      <c r="BO17" s="54"/>
      <c r="BP17" s="58" t="str">
        <f t="shared" si="4"/>
        <v>jamesconnors123+HOOVER@gmail.com</v>
      </c>
      <c r="BQ17" s="12" t="s">
        <v>205</v>
      </c>
      <c r="BR17" s="12" t="str">
        <f t="shared" si="1"/>
        <v>MR</v>
      </c>
      <c r="BS17" s="12" t="s">
        <v>206</v>
      </c>
      <c r="BT17" s="4" t="s">
        <v>207</v>
      </c>
      <c r="BU17" s="12" t="str">
        <f t="shared" si="3"/>
        <v>optimus_hoover</v>
      </c>
      <c r="BV17" s="12" t="s">
        <v>658</v>
      </c>
      <c r="BW17" s="12"/>
      <c r="BX17" s="74" t="s">
        <v>668</v>
      </c>
      <c r="BY17" s="12"/>
      <c r="BZ17" s="12" t="s">
        <v>208</v>
      </c>
      <c r="CA17" s="12" t="s">
        <v>209</v>
      </c>
      <c r="CB17" s="12" t="str">
        <f t="shared" si="2"/>
        <v>1981-04-09</v>
      </c>
      <c r="CC17" s="12" t="s">
        <v>210</v>
      </c>
      <c r="CD17" s="12">
        <v>61</v>
      </c>
      <c r="CE17" s="12" t="s">
        <v>43</v>
      </c>
      <c r="CF17" s="12" t="s">
        <v>44</v>
      </c>
      <c r="CG17" s="12" t="s">
        <v>545</v>
      </c>
      <c r="CH17" s="12" t="s">
        <v>45</v>
      </c>
      <c r="CI17" s="12" t="s">
        <v>211</v>
      </c>
      <c r="CJ17" s="12" t="s">
        <v>212</v>
      </c>
      <c r="CK17" s="12" t="s">
        <v>213</v>
      </c>
    </row>
    <row r="18" spans="1:89" ht="90" x14ac:dyDescent="0.25">
      <c r="A18" s="34" t="s">
        <v>214</v>
      </c>
      <c r="B18" s="34" t="s">
        <v>214</v>
      </c>
      <c r="C18" s="34" t="s">
        <v>214</v>
      </c>
      <c r="D18" s="34" t="s">
        <v>214</v>
      </c>
      <c r="E18" s="34" t="s">
        <v>214</v>
      </c>
      <c r="F18" s="34" t="s">
        <v>214</v>
      </c>
      <c r="G18" s="34" t="s">
        <v>590</v>
      </c>
      <c r="H18" s="34" t="s">
        <v>590</v>
      </c>
      <c r="I18" s="34" t="s">
        <v>590</v>
      </c>
      <c r="J18" s="34" t="s">
        <v>214</v>
      </c>
      <c r="K18" s="34" t="s">
        <v>767</v>
      </c>
      <c r="L18" s="34" t="s">
        <v>214</v>
      </c>
      <c r="M18" s="12" t="s">
        <v>216</v>
      </c>
      <c r="N18" s="34" t="s">
        <v>305</v>
      </c>
      <c r="O18" s="45">
        <v>802</v>
      </c>
      <c r="P18" s="45" t="s">
        <v>509</v>
      </c>
      <c r="Q18" s="45"/>
      <c r="R18" s="26"/>
      <c r="S18" s="26"/>
      <c r="T18" s="26" t="s">
        <v>464</v>
      </c>
      <c r="U18" s="46" t="s">
        <v>534</v>
      </c>
      <c r="V18" s="26">
        <v>101</v>
      </c>
      <c r="W18" s="63"/>
      <c r="X18" s="69">
        <v>904</v>
      </c>
      <c r="Y18" s="69">
        <v>1713857</v>
      </c>
      <c r="Z18" s="69">
        <v>914</v>
      </c>
      <c r="AA18" s="69"/>
      <c r="AB18" s="70">
        <v>704</v>
      </c>
      <c r="AC18" s="70">
        <v>1712903</v>
      </c>
      <c r="AD18" s="71" t="s">
        <v>633</v>
      </c>
      <c r="AE18" s="70"/>
      <c r="AF18" s="67">
        <v>1302</v>
      </c>
      <c r="AG18" s="39">
        <v>214</v>
      </c>
      <c r="AH18" s="61" t="s">
        <v>572</v>
      </c>
      <c r="AI18" s="33">
        <v>205</v>
      </c>
      <c r="AJ18" s="31" t="s">
        <v>387</v>
      </c>
      <c r="AK18" s="31">
        <v>414</v>
      </c>
      <c r="AL18" s="31"/>
      <c r="AM18" s="26" t="s">
        <v>360</v>
      </c>
      <c r="AN18" s="26">
        <v>514</v>
      </c>
      <c r="AO18" s="26">
        <v>714</v>
      </c>
      <c r="AP18" s="26"/>
      <c r="AQ18" s="20" t="s">
        <v>339</v>
      </c>
      <c r="AR18" s="20">
        <v>314</v>
      </c>
      <c r="AS18" s="20"/>
      <c r="AT18" s="5">
        <v>508</v>
      </c>
      <c r="AU18" s="5" t="s">
        <v>215</v>
      </c>
      <c r="AV18" s="5">
        <v>814</v>
      </c>
      <c r="AW18" s="5"/>
      <c r="AX18" s="9">
        <v>605</v>
      </c>
      <c r="AY18" s="9" t="s">
        <v>34</v>
      </c>
      <c r="AZ18" s="9">
        <v>200003</v>
      </c>
      <c r="BA18" s="9">
        <v>3773780</v>
      </c>
      <c r="BB18" s="9"/>
      <c r="BC18" s="10">
        <v>1204</v>
      </c>
      <c r="BD18" s="10">
        <v>3773780</v>
      </c>
      <c r="BE18" s="10">
        <v>614</v>
      </c>
      <c r="BF18" s="10" t="s">
        <v>92</v>
      </c>
      <c r="BG18" s="10" t="s">
        <v>54</v>
      </c>
      <c r="BH18" s="10" t="s">
        <v>54</v>
      </c>
      <c r="BI18" s="10" t="s">
        <v>93</v>
      </c>
      <c r="BJ18" s="10">
        <v>3</v>
      </c>
      <c r="BK18" s="43">
        <v>29</v>
      </c>
      <c r="BL18" s="54" t="str">
        <f t="shared" si="5"/>
        <v>optimus_hotpoint</v>
      </c>
      <c r="BM18" s="54" t="s">
        <v>544</v>
      </c>
      <c r="BN18" s="34" t="s">
        <v>566</v>
      </c>
      <c r="BO18" s="54"/>
      <c r="BP18" s="58" t="str">
        <f t="shared" si="4"/>
        <v>jamesconnors123+HOTPOINT@gmail.com</v>
      </c>
      <c r="BQ18" s="12" t="s">
        <v>216</v>
      </c>
      <c r="BR18" s="12" t="str">
        <f t="shared" si="1"/>
        <v>MR</v>
      </c>
      <c r="BS18" s="12" t="s">
        <v>217</v>
      </c>
      <c r="BT18" s="4" t="s">
        <v>218</v>
      </c>
      <c r="BU18" s="12" t="str">
        <f t="shared" si="3"/>
        <v>optimus_hotpoint</v>
      </c>
      <c r="BV18" s="12" t="s">
        <v>659</v>
      </c>
      <c r="BW18" s="12"/>
      <c r="BX18" s="74" t="s">
        <v>667</v>
      </c>
      <c r="BY18" s="12"/>
      <c r="BZ18" s="12" t="s">
        <v>219</v>
      </c>
      <c r="CA18" s="12" t="s">
        <v>220</v>
      </c>
      <c r="CB18" s="12" t="str">
        <f t="shared" si="2"/>
        <v>1965-11-12</v>
      </c>
      <c r="CC18" s="12" t="s">
        <v>221</v>
      </c>
      <c r="CD18" s="12">
        <v>63</v>
      </c>
      <c r="CE18" s="12" t="s">
        <v>43</v>
      </c>
      <c r="CF18" s="12" t="s">
        <v>44</v>
      </c>
      <c r="CG18" s="12" t="s">
        <v>545</v>
      </c>
      <c r="CH18" s="12" t="s">
        <v>45</v>
      </c>
      <c r="CI18" s="12" t="s">
        <v>222</v>
      </c>
      <c r="CJ18" s="12" t="s">
        <v>223</v>
      </c>
      <c r="CK18" s="12" t="s">
        <v>224</v>
      </c>
    </row>
    <row r="19" spans="1:89" ht="30" x14ac:dyDescent="0.25">
      <c r="A19" s="34" t="s">
        <v>225</v>
      </c>
      <c r="B19" s="34" t="s">
        <v>225</v>
      </c>
      <c r="C19" s="34" t="s">
        <v>225</v>
      </c>
      <c r="D19" s="34" t="s">
        <v>225</v>
      </c>
      <c r="E19" s="34" t="s">
        <v>225</v>
      </c>
      <c r="F19" s="34" t="s">
        <v>225</v>
      </c>
      <c r="G19" s="34" t="s">
        <v>591</v>
      </c>
      <c r="H19" s="34" t="s">
        <v>591</v>
      </c>
      <c r="I19" s="34" t="s">
        <v>591</v>
      </c>
      <c r="J19" s="34" t="s">
        <v>225</v>
      </c>
      <c r="K19" s="34" t="s">
        <v>768</v>
      </c>
      <c r="L19" s="34" t="s">
        <v>225</v>
      </c>
      <c r="M19" s="12" t="s">
        <v>227</v>
      </c>
      <c r="N19" s="34" t="s">
        <v>305</v>
      </c>
      <c r="O19" s="45">
        <v>804</v>
      </c>
      <c r="P19" s="45" t="s">
        <v>510</v>
      </c>
      <c r="Q19" s="45"/>
      <c r="R19" s="26"/>
      <c r="S19" s="26"/>
      <c r="T19" s="26" t="s">
        <v>465</v>
      </c>
      <c r="U19" s="46" t="s">
        <v>535</v>
      </c>
      <c r="V19" s="26">
        <v>102</v>
      </c>
      <c r="W19" s="63"/>
      <c r="X19" s="69">
        <v>905</v>
      </c>
      <c r="Y19" s="69">
        <v>1713858</v>
      </c>
      <c r="Z19" s="69">
        <v>915</v>
      </c>
      <c r="AA19" s="69"/>
      <c r="AB19" s="70">
        <v>705</v>
      </c>
      <c r="AC19" s="70">
        <v>1712904</v>
      </c>
      <c r="AD19" s="71" t="s">
        <v>634</v>
      </c>
      <c r="AE19" s="70"/>
      <c r="AF19" s="67">
        <v>1303</v>
      </c>
      <c r="AG19" s="39">
        <v>215</v>
      </c>
      <c r="AH19" s="43">
        <v>101</v>
      </c>
      <c r="AI19" s="33">
        <v>206</v>
      </c>
      <c r="AJ19" s="31" t="s">
        <v>388</v>
      </c>
      <c r="AK19" s="31">
        <v>415</v>
      </c>
      <c r="AL19" s="31"/>
      <c r="AM19" s="26" t="s">
        <v>361</v>
      </c>
      <c r="AN19" s="26">
        <v>515</v>
      </c>
      <c r="AO19" s="26">
        <v>715</v>
      </c>
      <c r="AP19" s="26"/>
      <c r="AQ19" s="20" t="s">
        <v>340</v>
      </c>
      <c r="AR19" s="20">
        <v>315</v>
      </c>
      <c r="AS19" s="20"/>
      <c r="AT19" s="5">
        <v>505</v>
      </c>
      <c r="AU19" s="5" t="s">
        <v>226</v>
      </c>
      <c r="AV19" s="5">
        <v>815</v>
      </c>
      <c r="AW19" s="5"/>
      <c r="AX19" s="9">
        <v>606</v>
      </c>
      <c r="AY19" s="9" t="s">
        <v>34</v>
      </c>
      <c r="AZ19" s="9">
        <v>200004</v>
      </c>
      <c r="BA19" s="9">
        <v>3773781</v>
      </c>
      <c r="BB19" s="9"/>
      <c r="BC19" s="10">
        <v>1208</v>
      </c>
      <c r="BD19" s="10">
        <v>3773781</v>
      </c>
      <c r="BE19" s="10">
        <v>615</v>
      </c>
      <c r="BF19" s="10" t="s">
        <v>105</v>
      </c>
      <c r="BG19" s="10" t="s">
        <v>106</v>
      </c>
      <c r="BH19" s="10" t="s">
        <v>107</v>
      </c>
      <c r="BI19" s="10" t="s">
        <v>108</v>
      </c>
      <c r="BJ19" s="10">
        <v>7</v>
      </c>
      <c r="BK19" s="43">
        <v>30</v>
      </c>
      <c r="BL19" s="54" t="str">
        <f t="shared" si="5"/>
        <v>optimus_beko</v>
      </c>
      <c r="BM19" s="54" t="s">
        <v>544</v>
      </c>
      <c r="BN19" s="34" t="s">
        <v>566</v>
      </c>
      <c r="BO19" s="54"/>
      <c r="BP19" s="58" t="str">
        <f t="shared" si="4"/>
        <v>jamesconnors123+BEKO@gmail.com</v>
      </c>
      <c r="BQ19" s="12" t="s">
        <v>227</v>
      </c>
      <c r="BR19" s="12" t="str">
        <f t="shared" si="1"/>
        <v>MR</v>
      </c>
      <c r="BS19" s="4" t="s">
        <v>228</v>
      </c>
      <c r="BT19" s="4" t="s">
        <v>229</v>
      </c>
      <c r="BU19" s="12" t="str">
        <f t="shared" si="3"/>
        <v>optimus_beko</v>
      </c>
      <c r="BV19" s="12" t="s">
        <v>660</v>
      </c>
      <c r="BW19" s="12"/>
      <c r="BX19" s="12"/>
      <c r="BY19" s="12"/>
      <c r="BZ19" s="12" t="s">
        <v>230</v>
      </c>
      <c r="CA19" s="12" t="s">
        <v>231</v>
      </c>
      <c r="CB19" s="12" t="str">
        <f t="shared" si="2"/>
        <v>1987-03-14</v>
      </c>
      <c r="CC19" s="12" t="s">
        <v>232</v>
      </c>
      <c r="CD19" s="12">
        <v>65</v>
      </c>
      <c r="CE19" s="12" t="s">
        <v>43</v>
      </c>
      <c r="CF19" s="12" t="s">
        <v>44</v>
      </c>
      <c r="CG19" s="12" t="s">
        <v>545</v>
      </c>
      <c r="CH19" s="12" t="s">
        <v>45</v>
      </c>
      <c r="CI19" s="12" t="s">
        <v>233</v>
      </c>
      <c r="CJ19" s="12" t="s">
        <v>234</v>
      </c>
      <c r="CK19" s="12" t="s">
        <v>235</v>
      </c>
    </row>
    <row r="20" spans="1:89" ht="30" x14ac:dyDescent="0.25">
      <c r="A20" s="34" t="str">
        <f>"                    &lt;DateReceived&gt;"&amp;Q28&amp;"&lt;/DateReceived&gt;"</f>
        <v xml:space="preserve">                    &lt;DateReceived&gt;2018-09-29&lt;/DateReceived&gt;</v>
      </c>
      <c r="B20" s="34" t="str">
        <f>"                    &lt;DateReceived&gt;"&amp;Q28&amp;"&lt;/DateReceived&gt;"</f>
        <v xml:space="preserve">                    &lt;DateReceived&gt;2018-09-29&lt;/DateReceived&gt;</v>
      </c>
      <c r="C20" s="34" t="str">
        <f>"                    &lt;DateReceived&gt;"&amp;Q28&amp;"&lt;/DateReceived&gt;"</f>
        <v xml:space="preserve">                    &lt;DateReceived&gt;2018-09-29&lt;/DateReceived&gt;</v>
      </c>
      <c r="D20" s="34" t="str">
        <f>"                    &lt;DateReceived&gt;"&amp;Q28&amp;"&lt;/DateReceived&gt;"</f>
        <v xml:space="preserve">                    &lt;DateReceived&gt;2018-09-29&lt;/DateReceived&gt;</v>
      </c>
      <c r="E20" s="34" t="str">
        <f>"                    &lt;DateReceived&gt;"&amp;Q28&amp;"&lt;/DateReceived&gt;"</f>
        <v xml:space="preserve">                    &lt;DateReceived&gt;2018-09-29&lt;/DateReceived&gt;</v>
      </c>
      <c r="F20" s="34" t="str">
        <f>"                    &lt;DateReceived&gt;"&amp;Q28&amp;"&lt;/DateReceived&gt;"</f>
        <v xml:space="preserve">                    &lt;DateReceived&gt;2018-09-29&lt;/DateReceived&gt;</v>
      </c>
      <c r="G20" s="34" t="s">
        <v>592</v>
      </c>
      <c r="H20" s="34" t="s">
        <v>592</v>
      </c>
      <c r="I20" s="34" t="s">
        <v>592</v>
      </c>
      <c r="J20" s="34" t="str">
        <f>"                    &lt;DateReceived&gt;"&amp;Q28&amp;"&lt;/DateReceived&gt;"</f>
        <v xml:space="preserve">                    &lt;DateReceived&gt;2018-09-29&lt;/DateReceived&gt;</v>
      </c>
      <c r="K20" s="34" t="s">
        <v>769</v>
      </c>
      <c r="L20" s="34" t="str">
        <f>"                    &lt;DateReceived&gt;"&amp;Q28&amp;"&lt;/DateReceived&gt;"</f>
        <v xml:space="preserve">                    &lt;DateReceived&gt;2018-09-29&lt;/DateReceived&gt;</v>
      </c>
      <c r="M20" s="12" t="s">
        <v>240</v>
      </c>
      <c r="N20" s="34" t="s">
        <v>305</v>
      </c>
      <c r="O20" s="45">
        <v>804</v>
      </c>
      <c r="P20" s="45" t="s">
        <v>511</v>
      </c>
      <c r="Q20" s="45"/>
      <c r="R20" s="26"/>
      <c r="S20" s="26"/>
      <c r="T20" s="26" t="s">
        <v>466</v>
      </c>
      <c r="U20" s="46" t="s">
        <v>536</v>
      </c>
      <c r="V20" s="26">
        <v>102</v>
      </c>
      <c r="W20" s="63"/>
      <c r="X20" s="69">
        <v>906</v>
      </c>
      <c r="Y20" s="69">
        <v>1713859</v>
      </c>
      <c r="Z20" s="69">
        <v>916</v>
      </c>
      <c r="AA20" s="69"/>
      <c r="AB20" s="70">
        <v>706</v>
      </c>
      <c r="AC20" s="70">
        <v>1712905</v>
      </c>
      <c r="AD20" s="71" t="s">
        <v>635</v>
      </c>
      <c r="AE20" s="70"/>
      <c r="AF20" s="67">
        <v>1304</v>
      </c>
      <c r="AG20" s="39">
        <v>216</v>
      </c>
      <c r="AH20" s="43">
        <v>102</v>
      </c>
      <c r="AI20" s="33">
        <v>207</v>
      </c>
      <c r="AJ20" s="31" t="s">
        <v>389</v>
      </c>
      <c r="AK20" s="31">
        <v>416</v>
      </c>
      <c r="AL20" s="31"/>
      <c r="AM20" s="26" t="s">
        <v>362</v>
      </c>
      <c r="AN20" s="26">
        <v>516</v>
      </c>
      <c r="AO20" s="26">
        <v>716</v>
      </c>
      <c r="AP20" s="26"/>
      <c r="AQ20" s="20" t="s">
        <v>341</v>
      </c>
      <c r="AR20" s="20">
        <v>316</v>
      </c>
      <c r="AS20" s="20"/>
      <c r="AT20" s="5">
        <v>506</v>
      </c>
      <c r="AU20" s="5" t="s">
        <v>239</v>
      </c>
      <c r="AV20" s="5">
        <v>816</v>
      </c>
      <c r="AW20" s="5"/>
      <c r="AX20" s="9">
        <v>607</v>
      </c>
      <c r="AY20" s="9" t="s">
        <v>34</v>
      </c>
      <c r="AZ20" s="9">
        <v>200005</v>
      </c>
      <c r="BA20" s="9">
        <v>3773782</v>
      </c>
      <c r="BB20" s="9"/>
      <c r="BC20" s="10">
        <v>1209</v>
      </c>
      <c r="BD20" s="10">
        <v>3773782</v>
      </c>
      <c r="BE20" s="10">
        <v>616</v>
      </c>
      <c r="BF20" s="10" t="s">
        <v>120</v>
      </c>
      <c r="BG20" s="10" t="s">
        <v>54</v>
      </c>
      <c r="BH20" s="10" t="s">
        <v>54</v>
      </c>
      <c r="BI20" s="10" t="s">
        <v>121</v>
      </c>
      <c r="BJ20" s="10">
        <v>4</v>
      </c>
      <c r="BK20" s="10"/>
      <c r="BL20" s="54" t="str">
        <f t="shared" si="5"/>
        <v>optimus_indesit</v>
      </c>
      <c r="BM20" s="54" t="s">
        <v>544</v>
      </c>
      <c r="BN20" s="34" t="s">
        <v>566</v>
      </c>
      <c r="BO20" s="54"/>
      <c r="BP20" s="58" t="str">
        <f t="shared" si="4"/>
        <v>jamesconnors123+INDESIT@gmail.com</v>
      </c>
      <c r="BQ20" s="12" t="s">
        <v>240</v>
      </c>
      <c r="BR20" s="12" t="str">
        <f t="shared" si="1"/>
        <v>MRS</v>
      </c>
      <c r="BS20" s="4" t="s">
        <v>241</v>
      </c>
      <c r="BT20" s="4" t="s">
        <v>242</v>
      </c>
      <c r="BU20" s="12" t="str">
        <f t="shared" si="3"/>
        <v>optimus_indesit</v>
      </c>
      <c r="BV20" s="12"/>
      <c r="BW20" s="12"/>
      <c r="BX20" s="12"/>
      <c r="BY20" s="12" t="s">
        <v>665</v>
      </c>
      <c r="BZ20" s="12" t="s">
        <v>243</v>
      </c>
      <c r="CA20" s="12" t="s">
        <v>244</v>
      </c>
      <c r="CB20" s="12" t="str">
        <f t="shared" si="2"/>
        <v>1979-07-27</v>
      </c>
      <c r="CC20" s="12" t="s">
        <v>245</v>
      </c>
      <c r="CD20" s="12">
        <v>61</v>
      </c>
      <c r="CE20" s="12" t="s">
        <v>43</v>
      </c>
      <c r="CF20" s="12" t="s">
        <v>44</v>
      </c>
      <c r="CG20" s="12" t="s">
        <v>545</v>
      </c>
      <c r="CH20" s="12" t="s">
        <v>45</v>
      </c>
      <c r="CI20" s="12" t="s">
        <v>246</v>
      </c>
      <c r="CJ20" s="12" t="s">
        <v>247</v>
      </c>
      <c r="CK20" s="12" t="s">
        <v>248</v>
      </c>
    </row>
    <row r="21" spans="1:89" ht="30" x14ac:dyDescent="0.25">
      <c r="A21" s="34" t="str">
        <f>"                    &lt;DisputeId&gt;"&amp;Q27&amp;AV3&amp;"&lt;/DisputeId&gt;"</f>
        <v xml:space="preserve">                    &lt;DisputeId&gt;999499805&lt;/DisputeId&gt;</v>
      </c>
      <c r="B21" s="34" t="str">
        <f>"                    &lt;DisputeId&gt;"&amp;Q27&amp;AO3&amp;"&lt;/DisputeId&gt;"</f>
        <v xml:space="preserve">                    &lt;DisputeId&gt;999499705&lt;/DisputeId&gt;</v>
      </c>
      <c r="C21" s="34" t="str">
        <f>"                    &lt;DisputeId&gt;"&amp;Q27&amp;BE3&amp;"&lt;/DisputeId&gt;"</f>
        <v xml:space="preserve">                    &lt;DisputeId&gt;999499605&lt;/DisputeId&gt;</v>
      </c>
      <c r="D21" s="34" t="str">
        <f>"                    &lt;DisputeId&gt;"&amp;Q27&amp;AR3&amp;"&lt;/DisputeId&gt;"</f>
        <v xml:space="preserve">                    &lt;DisputeId&gt;999499305&lt;/DisputeId&gt;</v>
      </c>
      <c r="E21" s="34" t="str">
        <f>"                    &lt;DisputeId&gt;"&amp;Q27&amp;AN3&amp;"&lt;/DisputeId&gt;"</f>
        <v xml:space="preserve">                    &lt;DisputeId&gt;999499505&lt;/DisputeId&gt;</v>
      </c>
      <c r="F21" s="34" t="str">
        <f>"                    &lt;DisputeId&gt;"&amp;Q27&amp;AK3&amp;"&lt;/DisputeId&gt;"</f>
        <v xml:space="preserve">                    &lt;DisputeId&gt;999499405&lt;/DisputeId&gt;</v>
      </c>
      <c r="G21" s="34" t="s">
        <v>593</v>
      </c>
      <c r="H21" s="34" t="s">
        <v>593</v>
      </c>
      <c r="I21" s="34" t="s">
        <v>593</v>
      </c>
      <c r="J21" s="34" t="str">
        <f>"                    &lt;DisputeId&gt;"&amp;Q27&amp;AG3&amp;"&lt;/DisputeId&gt;"</f>
        <v xml:space="preserve">                    &lt;DisputeId&gt;999499205&lt;/DisputeId&gt;</v>
      </c>
      <c r="K21" s="34" t="s">
        <v>789</v>
      </c>
      <c r="L21" s="34" t="str">
        <f>"                    &lt;DisputeId&gt;"&amp;Q27&amp;U3&amp;"&lt;/DisputeId&gt;"</f>
        <v xml:space="preserve">                    &lt;DisputeId&gt;999499105&lt;/DisputeId&gt;</v>
      </c>
      <c r="M21" s="12" t="s">
        <v>250</v>
      </c>
      <c r="N21" s="34" t="s">
        <v>305</v>
      </c>
      <c r="O21" s="45">
        <v>801</v>
      </c>
      <c r="P21" s="45" t="s">
        <v>512</v>
      </c>
      <c r="Q21" s="45"/>
      <c r="R21" s="26"/>
      <c r="S21" s="26"/>
      <c r="T21" s="26" t="s">
        <v>467</v>
      </c>
      <c r="U21" s="46" t="s">
        <v>537</v>
      </c>
      <c r="V21" s="26">
        <v>102</v>
      </c>
      <c r="W21" s="63"/>
      <c r="X21" s="69">
        <v>907</v>
      </c>
      <c r="Y21" s="69">
        <v>1713860</v>
      </c>
      <c r="Z21" s="69">
        <v>917</v>
      </c>
      <c r="AA21" s="69"/>
      <c r="AB21" s="70">
        <v>707</v>
      </c>
      <c r="AC21" s="70">
        <v>1712906</v>
      </c>
      <c r="AD21" s="71" t="s">
        <v>636</v>
      </c>
      <c r="AE21" s="70"/>
      <c r="AF21" s="67">
        <v>1305</v>
      </c>
      <c r="AG21" s="39">
        <v>217</v>
      </c>
      <c r="AH21" s="43">
        <v>103</v>
      </c>
      <c r="AI21" s="33">
        <v>209</v>
      </c>
      <c r="AJ21" s="31" t="s">
        <v>390</v>
      </c>
      <c r="AK21" s="31">
        <v>417</v>
      </c>
      <c r="AL21" s="31"/>
      <c r="AM21" s="26" t="s">
        <v>363</v>
      </c>
      <c r="AN21" s="26">
        <v>517</v>
      </c>
      <c r="AO21" s="26">
        <v>717</v>
      </c>
      <c r="AP21" s="26"/>
      <c r="AQ21" s="20" t="s">
        <v>342</v>
      </c>
      <c r="AR21" s="20">
        <v>317</v>
      </c>
      <c r="AS21" s="20"/>
      <c r="AT21" s="5">
        <v>507</v>
      </c>
      <c r="AU21" s="5" t="s">
        <v>249</v>
      </c>
      <c r="AV21" s="5">
        <v>817</v>
      </c>
      <c r="AW21" s="5"/>
      <c r="AX21" s="9">
        <v>609</v>
      </c>
      <c r="AY21" s="9" t="s">
        <v>34</v>
      </c>
      <c r="AZ21" s="9">
        <v>200006</v>
      </c>
      <c r="BA21" s="9">
        <v>3773783</v>
      </c>
      <c r="BB21" s="9"/>
      <c r="BC21" s="10">
        <v>1213</v>
      </c>
      <c r="BD21" s="10">
        <v>3773783</v>
      </c>
      <c r="BE21" s="10">
        <v>617</v>
      </c>
      <c r="BF21" s="10" t="s">
        <v>133</v>
      </c>
      <c r="BG21" s="10" t="s">
        <v>106</v>
      </c>
      <c r="BH21" s="10" t="s">
        <v>107</v>
      </c>
      <c r="BI21" s="10" t="s">
        <v>108</v>
      </c>
      <c r="BJ21" s="10">
        <v>7</v>
      </c>
      <c r="BK21" s="10"/>
      <c r="BL21" s="54" t="str">
        <f t="shared" si="5"/>
        <v>optimus_bosch</v>
      </c>
      <c r="BM21" s="54" t="s">
        <v>544</v>
      </c>
      <c r="BN21" s="34" t="s">
        <v>566</v>
      </c>
      <c r="BO21" s="54"/>
      <c r="BP21" s="58" t="str">
        <f t="shared" si="4"/>
        <v>jamesconnors123+BOSCH@gmail.com</v>
      </c>
      <c r="BQ21" s="12" t="s">
        <v>250</v>
      </c>
      <c r="BR21" s="12" t="str">
        <f t="shared" si="1"/>
        <v>MRS</v>
      </c>
      <c r="BS21" s="4" t="s">
        <v>95</v>
      </c>
      <c r="BT21" s="4" t="s">
        <v>251</v>
      </c>
      <c r="BU21" s="12" t="str">
        <f t="shared" si="3"/>
        <v>optimus_bosch</v>
      </c>
      <c r="BV21" s="12" t="s">
        <v>661</v>
      </c>
      <c r="BW21" s="12"/>
      <c r="BX21" s="12"/>
      <c r="BY21" s="12" t="s">
        <v>665</v>
      </c>
      <c r="BZ21" s="12" t="s">
        <v>252</v>
      </c>
      <c r="CA21" s="12" t="s">
        <v>253</v>
      </c>
      <c r="CB21" s="12" t="str">
        <f t="shared" si="2"/>
        <v>1990-01-03</v>
      </c>
      <c r="CC21" s="12">
        <v>169068281</v>
      </c>
      <c r="CD21" s="12">
        <v>63</v>
      </c>
      <c r="CE21" s="12" t="s">
        <v>43</v>
      </c>
      <c r="CF21" s="12" t="s">
        <v>44</v>
      </c>
      <c r="CG21" s="12" t="s">
        <v>545</v>
      </c>
      <c r="CH21" s="12" t="s">
        <v>45</v>
      </c>
      <c r="CI21" s="12" t="s">
        <v>255</v>
      </c>
      <c r="CJ21" s="12" t="s">
        <v>256</v>
      </c>
      <c r="CK21" s="12" t="s">
        <v>257</v>
      </c>
    </row>
    <row r="22" spans="1:89" ht="30" x14ac:dyDescent="0.25">
      <c r="A22" s="34" t="str">
        <f>"                    &lt;CCCDisputeType&gt;"&amp;AT3&amp;"&lt;/CCCDisputeType&gt;"</f>
        <v xml:space="preserve">                    &lt;CCCDisputeType&gt;508&lt;/CCCDisputeType&gt;</v>
      </c>
      <c r="B22" s="34" t="str">
        <f>"                    &lt;CCCDisputeType&gt;"&amp;AX3&amp;"&lt;/CCCDisputeType&gt;"</f>
        <v xml:space="preserve">                    &lt;CCCDisputeType&gt;606&lt;/CCCDisputeType&gt;</v>
      </c>
      <c r="C22" s="34" t="str">
        <f>"                    &lt;CCCDisputeType&gt;"&amp;BC3&amp;"&lt;/CCCDisputeType&gt;"</f>
        <v xml:space="preserve">                    &lt;CCCDisputeType&gt;1208&lt;/CCCDisputeType&gt;</v>
      </c>
      <c r="D22" s="34" t="s">
        <v>320</v>
      </c>
      <c r="E22" s="34" t="s">
        <v>345</v>
      </c>
      <c r="F22" s="34" t="s">
        <v>422</v>
      </c>
      <c r="G22" s="34" t="s">
        <v>594</v>
      </c>
      <c r="H22" s="34" t="s">
        <v>594</v>
      </c>
      <c r="I22" s="34" t="s">
        <v>594</v>
      </c>
      <c r="J22" s="34" t="s">
        <v>425</v>
      </c>
      <c r="K22" s="34" t="s">
        <v>770</v>
      </c>
      <c r="L22" s="34" t="s">
        <v>475</v>
      </c>
      <c r="M22" s="12" t="s">
        <v>35</v>
      </c>
      <c r="N22" s="34" t="s">
        <v>305</v>
      </c>
      <c r="O22" s="45">
        <v>801</v>
      </c>
      <c r="P22" s="45" t="s">
        <v>495</v>
      </c>
      <c r="Q22" s="45"/>
      <c r="R22" s="26"/>
      <c r="S22" s="26"/>
      <c r="T22" s="26" t="s">
        <v>468</v>
      </c>
      <c r="U22" s="46" t="s">
        <v>538</v>
      </c>
      <c r="V22" s="26">
        <v>102</v>
      </c>
      <c r="W22" s="65"/>
      <c r="X22" s="69">
        <v>908</v>
      </c>
      <c r="Y22" s="69">
        <v>1713861</v>
      </c>
      <c r="Z22" s="69">
        <v>918</v>
      </c>
      <c r="AA22" s="69"/>
      <c r="AB22" s="70">
        <v>708</v>
      </c>
      <c r="AC22" s="70">
        <v>1712907</v>
      </c>
      <c r="AD22" s="71" t="s">
        <v>637</v>
      </c>
      <c r="AE22" s="70"/>
      <c r="AF22" s="67">
        <v>1306</v>
      </c>
      <c r="AG22" s="39">
        <v>218</v>
      </c>
      <c r="AH22" s="43">
        <v>104</v>
      </c>
      <c r="AI22" s="33">
        <v>210</v>
      </c>
      <c r="AJ22" s="31" t="s">
        <v>391</v>
      </c>
      <c r="AK22" s="31">
        <v>418</v>
      </c>
      <c r="AL22" s="31"/>
      <c r="AM22" s="26" t="s">
        <v>364</v>
      </c>
      <c r="AN22" s="26">
        <v>518</v>
      </c>
      <c r="AO22" s="26">
        <v>718</v>
      </c>
      <c r="AP22" s="26"/>
      <c r="AQ22" s="20" t="s">
        <v>343</v>
      </c>
      <c r="AR22" s="20">
        <v>318</v>
      </c>
      <c r="AS22" s="20"/>
      <c r="AT22" s="5">
        <v>510</v>
      </c>
      <c r="AU22" s="5" t="s">
        <v>33</v>
      </c>
      <c r="AV22" s="5">
        <v>818</v>
      </c>
      <c r="AW22" s="5"/>
      <c r="AX22" s="9">
        <v>610</v>
      </c>
      <c r="AY22" s="9" t="s">
        <v>34</v>
      </c>
      <c r="AZ22" s="9">
        <v>200007</v>
      </c>
      <c r="BA22" s="9">
        <v>3773784</v>
      </c>
      <c r="BB22" s="9"/>
      <c r="BC22" s="10">
        <v>1214</v>
      </c>
      <c r="BD22" s="10">
        <v>3773784</v>
      </c>
      <c r="BE22" s="10">
        <v>618</v>
      </c>
      <c r="BF22" s="10" t="s">
        <v>145</v>
      </c>
      <c r="BG22" s="10" t="s">
        <v>53</v>
      </c>
      <c r="BH22" s="10" t="s">
        <v>54</v>
      </c>
      <c r="BI22" s="10" t="s">
        <v>55</v>
      </c>
      <c r="BJ22" s="10">
        <v>3</v>
      </c>
      <c r="BK22" s="10"/>
      <c r="BL22" s="54" t="str">
        <f t="shared" si="5"/>
        <v>optimus_logik</v>
      </c>
      <c r="BM22" s="54" t="s">
        <v>544</v>
      </c>
      <c r="BN22" s="34" t="s">
        <v>557</v>
      </c>
      <c r="BO22" s="54"/>
      <c r="BP22" s="59" t="s">
        <v>554</v>
      </c>
      <c r="BQ22" s="12" t="s">
        <v>35</v>
      </c>
      <c r="BR22" s="12" t="str">
        <f t="shared" si="1"/>
        <v>MR</v>
      </c>
      <c r="BS22" s="4" t="s">
        <v>37</v>
      </c>
      <c r="BT22" s="4" t="s">
        <v>38</v>
      </c>
      <c r="BU22" s="12" t="str">
        <f t="shared" si="3"/>
        <v>optimus_logik</v>
      </c>
      <c r="BV22" s="12" t="s">
        <v>662</v>
      </c>
      <c r="BW22" s="12"/>
      <c r="BX22" s="12"/>
      <c r="BY22" s="12" t="s">
        <v>665</v>
      </c>
      <c r="BZ22" s="12" t="s">
        <v>39</v>
      </c>
      <c r="CA22" s="12" t="s">
        <v>40</v>
      </c>
      <c r="CB22" s="12" t="str">
        <f t="shared" si="2"/>
        <v>1972-04-16</v>
      </c>
      <c r="CC22" s="12" t="s">
        <v>42</v>
      </c>
      <c r="CD22" s="12">
        <v>65</v>
      </c>
      <c r="CE22" s="12" t="s">
        <v>43</v>
      </c>
      <c r="CF22" s="12" t="s">
        <v>44</v>
      </c>
      <c r="CG22" s="12" t="s">
        <v>545</v>
      </c>
      <c r="CH22" s="12" t="s">
        <v>45</v>
      </c>
      <c r="CI22" s="12" t="s">
        <v>46</v>
      </c>
      <c r="CJ22" s="12" t="s">
        <v>47</v>
      </c>
      <c r="CK22" s="12" t="s">
        <v>48</v>
      </c>
    </row>
    <row r="23" spans="1:89" ht="15.75" thickBot="1" x14ac:dyDescent="0.3">
      <c r="A23" s="34" t="s">
        <v>258</v>
      </c>
      <c r="B23" s="34" t="s">
        <v>258</v>
      </c>
      <c r="C23" s="34" t="s">
        <v>258</v>
      </c>
      <c r="D23" s="34" t="s">
        <v>258</v>
      </c>
      <c r="E23" s="34" t="s">
        <v>258</v>
      </c>
      <c r="F23" s="34" t="s">
        <v>258</v>
      </c>
      <c r="G23" s="34" t="s">
        <v>595</v>
      </c>
      <c r="H23" s="34" t="s">
        <v>595</v>
      </c>
      <c r="I23" s="34" t="s">
        <v>595</v>
      </c>
      <c r="J23" s="34" t="s">
        <v>258</v>
      </c>
      <c r="K23" s="34" t="str">
        <f>"                    &lt;CCCCustomerID&gt;" &amp; AZ3&amp;"&lt;/CCCCustomerID&gt;"</f>
        <v xml:space="preserve">                    &lt;CCCCustomerID&gt;199994&lt;/CCCCustomerID&gt;</v>
      </c>
      <c r="L23" s="34" t="s">
        <v>258</v>
      </c>
      <c r="T23" s="34" t="s">
        <v>469</v>
      </c>
      <c r="BL23" s="34" t="s">
        <v>300</v>
      </c>
      <c r="CC23" s="13"/>
      <c r="CD23" s="13"/>
      <c r="CE23" s="13"/>
    </row>
    <row r="24" spans="1:89" ht="15.75" thickBot="1" x14ac:dyDescent="0.3">
      <c r="A24" s="34" t="str">
        <f>"                    &lt;ConsumerRequest&gt;Dispute detail data: INSOLVENCYORDERId: "&amp;AU3</f>
        <v xml:space="preserve">                    &lt;ConsumerRequest&gt;Dispute detail data: INSOLVENCYORDERId: 1712867</v>
      </c>
      <c r="B24" s="34" t="s">
        <v>259</v>
      </c>
      <c r="C24" s="34" t="str">
        <f>"                    &lt;ConsumerRequest&gt;"&amp;BF3</f>
        <v xml:space="preserve">                    &lt;ConsumerRequest&gt;Dispute Text:  24/01/2018</v>
      </c>
      <c r="D24" s="34" t="str">
        <f>"                    &lt;ConsumerRequest&gt;Dispute detail data: Link Name: "&amp;BZ3</f>
        <v xml:space="preserve">                    &lt;ConsumerRequest&gt;Dispute detail data: Link Name: MRS JESSICA TWIX</v>
      </c>
      <c r="E24" s="34" t="s">
        <v>346</v>
      </c>
      <c r="F24" s="34" t="str">
        <f>"                    &lt;ConsumerRequest&gt; Dispute Text:hein test hein test hein test hein test h  Dispute detail data: INSOLVENCYORDERId: "&amp;AJ3</f>
        <v xml:space="preserve">                    &lt;ConsumerRequest&gt; Dispute Text:hein test hein test hein test hein test h  Dispute detail data: INSOLVENCYORDERId: 1712849</v>
      </c>
      <c r="G24" s="34" t="s">
        <v>596</v>
      </c>
      <c r="H24" s="34" t="s">
        <v>596</v>
      </c>
      <c r="I24" s="34" t="s">
        <v>596</v>
      </c>
      <c r="J24" s="34" t="s">
        <v>418</v>
      </c>
      <c r="K24" s="34" t="str">
        <f>"                          &lt;ResidenceID&gt;"&amp;CC3&amp;"&lt;/ResidenceID&gt;"</f>
        <v xml:space="preserve">                          &lt;ResidenceID&gt;169068269&lt;/ResidenceID&gt;</v>
      </c>
      <c r="L24" s="34" t="s">
        <v>486</v>
      </c>
      <c r="T24" s="34" t="s">
        <v>470</v>
      </c>
      <c r="BL24" s="34" t="s">
        <v>300</v>
      </c>
      <c r="CB24" s="7"/>
    </row>
    <row r="25" spans="1:89" x14ac:dyDescent="0.25">
      <c r="A25" s="34" t="s">
        <v>261</v>
      </c>
      <c r="B25" s="34" t="str">
        <f>"Name: "&amp;BZ3</f>
        <v>Name: MRS JESSICA TWIX</v>
      </c>
      <c r="C25" s="34" t="s">
        <v>260</v>
      </c>
      <c r="D25" s="34" t="s">
        <v>321</v>
      </c>
      <c r="E25" s="34" t="str">
        <f>"Dispute detail data: Link Name: "&amp;BZ3</f>
        <v>Dispute detail data: Link Name: MRS JESSICA TWIX</v>
      </c>
      <c r="F25" s="34" t="s">
        <v>261</v>
      </c>
      <c r="G25" s="34" t="s">
        <v>597</v>
      </c>
      <c r="H25" s="34" t="s">
        <v>597</v>
      </c>
      <c r="I25" s="34" t="s">
        <v>597</v>
      </c>
      <c r="J25" s="34" t="str">
        <f>"Dispute detail data: Acc Holder Name: "&amp;BZ3</f>
        <v>Dispute detail data: Acc Holder Name: MRS JESSICA TWIX</v>
      </c>
      <c r="K25" s="34" t="s">
        <v>771</v>
      </c>
      <c r="L25" s="34" t="str">
        <f>"Address link address: "&amp;S3</f>
        <v>Address link address: 65 THE RIDGE, STOCKPORT, CHESHIRE, SK6 7ER</v>
      </c>
      <c r="BL25" s="34" t="s">
        <v>300</v>
      </c>
    </row>
    <row r="26" spans="1:89" x14ac:dyDescent="0.25">
      <c r="A26" s="34" t="s">
        <v>262</v>
      </c>
      <c r="B26" s="34" t="str">
        <f>"Address: "&amp;CD3&amp;" "&amp;CE3&amp;" "&amp;CH3</f>
        <v>Address: 63 THE RIDGE SK6 7ER</v>
      </c>
      <c r="C26" s="34" t="str">
        <f>"ACC Holder Name: "&amp;BZ3</f>
        <v>ACC Holder Name: MRS JESSICA TWIX</v>
      </c>
      <c r="D26" s="34" t="s">
        <v>322</v>
      </c>
      <c r="E26" s="34" t="s">
        <v>322</v>
      </c>
      <c r="F26" s="34" t="s">
        <v>369</v>
      </c>
      <c r="G26" s="34" t="s">
        <v>598</v>
      </c>
      <c r="H26" s="34" t="s">
        <v>598</v>
      </c>
      <c r="I26" s="34" t="s">
        <v>598</v>
      </c>
      <c r="J26" s="34" t="str">
        <f>"Acc Holder Address: "&amp;CD3&amp;" "&amp;CE3&amp;" "&amp;CH3</f>
        <v>Acc Holder Address: 63 THE RIDGE SK6 7ER</v>
      </c>
      <c r="K26" s="34" t="s">
        <v>745</v>
      </c>
      <c r="L26" s="34" t="str">
        <f>"Dispute detail data: Selected Address: "&amp;S3</f>
        <v>Dispute detail data: Selected Address: 65 THE RIDGE, STOCKPORT, CHESHIRE, SK6 7ER</v>
      </c>
      <c r="BL26" s="34" t="s">
        <v>300</v>
      </c>
    </row>
    <row r="27" spans="1:89" ht="15.75" thickBot="1" x14ac:dyDescent="0.3">
      <c r="A27" s="34" t="s">
        <v>263</v>
      </c>
      <c r="B27" s="34" t="s">
        <v>261</v>
      </c>
      <c r="C27" s="34" t="str">
        <f>"Acc Holder Address: "&amp;CD3&amp;" "&amp;CE3&amp;" "&amp;CH3</f>
        <v>Acc Holder Address: 63 THE RIDGE SK6 7ER</v>
      </c>
      <c r="D27" s="34" t="s">
        <v>323</v>
      </c>
      <c r="E27" s="34" t="s">
        <v>323</v>
      </c>
      <c r="F27" s="34" t="s">
        <v>370</v>
      </c>
      <c r="G27" s="34" t="s">
        <v>599</v>
      </c>
      <c r="H27" s="34" t="s">
        <v>599</v>
      </c>
      <c r="I27" s="34" t="s">
        <v>599</v>
      </c>
      <c r="J27" s="34" t="s">
        <v>395</v>
      </c>
      <c r="K27" s="34" t="s">
        <v>746</v>
      </c>
      <c r="L27" s="34" t="str">
        <f>"Address 1: "&amp;CD3&amp;" "&amp;CE3&amp;", "&amp;CF3&amp;", "&amp;CG3&amp;", "&amp;CH3</f>
        <v>Address 1: 63 THE RIDGE, STOCKPORT, CHESHIRE, SK6 7ER</v>
      </c>
      <c r="O27" s="51"/>
      <c r="P27" s="53" t="s">
        <v>520</v>
      </c>
      <c r="Q27" s="52" t="s">
        <v>673</v>
      </c>
      <c r="BL27" s="34" t="s">
        <v>300</v>
      </c>
    </row>
    <row r="28" spans="1:89" ht="15.75" thickBot="1" x14ac:dyDescent="0.3">
      <c r="A28" s="34" t="s">
        <v>265</v>
      </c>
      <c r="B28" s="34" t="s">
        <v>264</v>
      </c>
      <c r="C28" s="34" t="str">
        <f>"Date of Birth: "&amp;CA3&amp;" 00:00:00"</f>
        <v>Date of Birth: 08/04/1966 00:00:00</v>
      </c>
      <c r="D28" s="34" t="s">
        <v>324</v>
      </c>
      <c r="E28" s="34" t="s">
        <v>324</v>
      </c>
      <c r="F28" s="34" t="s">
        <v>371</v>
      </c>
      <c r="G28" s="34" t="s">
        <v>600</v>
      </c>
      <c r="H28" s="34" t="s">
        <v>600</v>
      </c>
      <c r="I28" s="34" t="s">
        <v>600</v>
      </c>
      <c r="J28" s="34" t="s">
        <v>396</v>
      </c>
      <c r="K28" s="34" t="s">
        <v>747</v>
      </c>
      <c r="L28" s="34" t="str">
        <f>"Address 2: "&amp;S3</f>
        <v>Address 2: 65 THE RIDGE, STOCKPORT, CHESHIRE, SK6 7ER</v>
      </c>
      <c r="O28" s="51"/>
      <c r="P28" s="53" t="s">
        <v>573</v>
      </c>
      <c r="Q28" s="52" t="s">
        <v>672</v>
      </c>
      <c r="AT28" s="79" t="s">
        <v>317</v>
      </c>
      <c r="AU28" s="80"/>
      <c r="AV28" s="48"/>
      <c r="AX28" s="81" t="s">
        <v>430</v>
      </c>
      <c r="AY28" s="82"/>
      <c r="AZ28" s="34" t="str">
        <f>LEFT(AX28,8)</f>
        <v>81281449</v>
      </c>
      <c r="BL28" s="34" t="s">
        <v>300</v>
      </c>
    </row>
    <row r="29" spans="1:89" ht="15.75" thickBot="1" x14ac:dyDescent="0.3">
      <c r="A29" s="34" t="s">
        <v>266</v>
      </c>
      <c r="B29" s="34" t="str">
        <f>"CASENUMBER: TEST "&amp;CI3</f>
        <v xml:space="preserve">CASENUMBER: TEST 80004453 </v>
      </c>
      <c r="C29" s="34" t="str">
        <f>"Status Code: "&amp;BG3</f>
        <v>Status Code: P</v>
      </c>
      <c r="D29" s="34" t="s">
        <v>277</v>
      </c>
      <c r="E29" s="34" t="s">
        <v>277</v>
      </c>
      <c r="F29" s="34" t="s">
        <v>266</v>
      </c>
      <c r="G29" s="34" t="str">
        <f>"                    &lt;DateReceived&gt;"&amp;Q28&amp;"&lt;/DateReceived&gt;"</f>
        <v xml:space="preserve">                    &lt;DateReceived&gt;2018-09-29&lt;/DateReceived&gt;</v>
      </c>
      <c r="H29" s="34" t="str">
        <f>"                    &lt;DateReceived&gt;"&amp;Q28&amp;"&lt;/DateReceived&gt;"</f>
        <v xml:space="preserve">                    &lt;DateReceived&gt;2018-09-29&lt;/DateReceived&gt;</v>
      </c>
      <c r="I29" s="34" t="str">
        <f>"                    &lt;DateReceived&gt;"&amp;Q28&amp;"&lt;/DateReceived&gt;"</f>
        <v xml:space="preserve">                    &lt;DateReceived&gt;2018-09-29&lt;/DateReceived&gt;</v>
      </c>
      <c r="J29" s="34" t="s">
        <v>397</v>
      </c>
      <c r="K29" s="34" t="s">
        <v>772</v>
      </c>
      <c r="L29" s="34" t="str">
        <f>"ADD Link ID:"&amp;R3</f>
        <v>ADD Link ID:81281455</v>
      </c>
      <c r="AT29" s="18" t="s">
        <v>297</v>
      </c>
      <c r="AU29" s="18" t="s">
        <v>299</v>
      </c>
      <c r="AV29" s="49"/>
      <c r="AX29" s="81" t="s">
        <v>431</v>
      </c>
      <c r="AY29" s="82"/>
      <c r="AZ29" s="34" t="str">
        <f t="shared" ref="AZ29:AZ47" si="6">LEFT(AX29,8)</f>
        <v>81281450</v>
      </c>
      <c r="BL29" s="34" t="s">
        <v>300</v>
      </c>
      <c r="BV29" s="34" t="s">
        <v>669</v>
      </c>
    </row>
    <row r="30" spans="1:89" ht="15.75" thickBot="1" x14ac:dyDescent="0.3">
      <c r="A30" s="34" t="s">
        <v>269</v>
      </c>
      <c r="B30" s="34" t="s">
        <v>267</v>
      </c>
      <c r="C30" s="34" t="s">
        <v>268</v>
      </c>
      <c r="D30" s="34" t="str">
        <f>"                    &lt;CCCCustomerID&gt;" &amp; AZ3&amp;"&lt;/CCCCustomerID&gt;"</f>
        <v xml:space="preserve">                    &lt;CCCCustomerID&gt;199994&lt;/CCCCustomerID&gt;</v>
      </c>
      <c r="E30" s="34" t="str">
        <f>"                    &lt;CCCCustomerID&gt;" &amp; AZ3&amp;"&lt;/CCCCustomerID&gt;"</f>
        <v xml:space="preserve">                    &lt;CCCCustomerID&gt;199994&lt;/CCCCustomerID&gt;</v>
      </c>
      <c r="F30" s="34" t="s">
        <v>372</v>
      </c>
      <c r="G30" s="34" t="str">
        <f>"                    &lt;DisputeId&gt;"&amp;Q27&amp;AD3&amp;"&lt;/DisputeId&gt;"</f>
        <v xml:space="preserve">                    &lt;DisputeId&gt;99949905&lt;/DisputeId&gt;</v>
      </c>
      <c r="H30" s="34" t="str">
        <f>"                    &lt;DisputeId&gt;"&amp;Q27&amp;Z3&amp;"&lt;/DisputeId&gt;"</f>
        <v xml:space="preserve">                    &lt;DisputeId&gt;999499905&lt;/DisputeId&gt;</v>
      </c>
      <c r="I30" s="34" t="str">
        <f>"                    &lt;DisputeId&gt;"&amp;Q27&amp;Z3&amp;"&lt;/DisputeId&gt;"</f>
        <v xml:space="preserve">                    &lt;DisputeId&gt;999499905&lt;/DisputeId&gt;</v>
      </c>
      <c r="J30" s="34" t="s">
        <v>398</v>
      </c>
      <c r="K30" s="34" t="s">
        <v>748</v>
      </c>
      <c r="L30" s="34" t="s">
        <v>322</v>
      </c>
      <c r="AT30" s="18" t="s">
        <v>2</v>
      </c>
      <c r="AU30" s="18" t="s">
        <v>299</v>
      </c>
      <c r="AV30" s="49"/>
      <c r="AX30" s="81" t="s">
        <v>432</v>
      </c>
      <c r="AY30" s="82"/>
      <c r="AZ30" s="34" t="str">
        <f t="shared" si="6"/>
        <v>81281451</v>
      </c>
      <c r="BL30" s="56" t="s">
        <v>548</v>
      </c>
      <c r="BM30" s="56" t="s">
        <v>549</v>
      </c>
    </row>
    <row r="31" spans="1:89" ht="15.75" thickBot="1" x14ac:dyDescent="0.3">
      <c r="A31" s="34" t="str">
        <f>"NAME: "&amp;BZ3</f>
        <v>NAME: MRS JESSICA TWIX</v>
      </c>
      <c r="B31" s="34" t="s">
        <v>270</v>
      </c>
      <c r="C31" s="34" t="s">
        <v>271</v>
      </c>
      <c r="D31" s="34" t="str">
        <f>"                          &lt;ResidenceID&gt;"&amp;CC3&amp;"&lt;/ResidenceID&gt;"</f>
        <v xml:space="preserve">                          &lt;ResidenceID&gt;169068269&lt;/ResidenceID&gt;</v>
      </c>
      <c r="E31" s="34" t="str">
        <f>"                          &lt;ResidenceID&gt;"&amp;CC3&amp;"&lt;/ResidenceID&gt;"</f>
        <v xml:space="preserve">                          &lt;ResidenceID&gt;169068269&lt;/ResidenceID&gt;</v>
      </c>
      <c r="F31" s="34" t="s">
        <v>419</v>
      </c>
      <c r="G31" s="34" t="str">
        <f>"                    &lt;CCCDisputeType&gt;"&amp;AB3&amp;"&lt;/CCCDisputeType&gt;"</f>
        <v xml:space="preserve">                    &lt;CCCDisputeType&gt;705&lt;/CCCDisputeType&gt;</v>
      </c>
      <c r="H31" s="34" t="str">
        <f>"                    &lt;CCCDisputeType&gt;"&amp;X3&amp;"&lt;/CCCDisputeType&gt;"</f>
        <v xml:space="preserve">                    &lt;CCCDisputeType&gt;905&lt;/CCCDisputeType&gt;</v>
      </c>
      <c r="I31" s="34" t="str">
        <f>"                    &lt;CCCDisputeType&gt;"&amp;O3&amp;"&lt;/CCCDisputeType&gt;"</f>
        <v xml:space="preserve">                    &lt;CCCDisputeType&gt;801&lt;/CCCDisputeType&gt;</v>
      </c>
      <c r="J31" s="34" t="s">
        <v>399</v>
      </c>
      <c r="K31" s="34" t="s">
        <v>773</v>
      </c>
      <c r="L31" s="34" t="s">
        <v>426</v>
      </c>
      <c r="AT31" s="18" t="s">
        <v>298</v>
      </c>
      <c r="AU31" s="18" t="s">
        <v>299</v>
      </c>
      <c r="AV31" s="49"/>
      <c r="AX31" s="81" t="s">
        <v>433</v>
      </c>
      <c r="AY31" s="82"/>
      <c r="AZ31" s="34" t="str">
        <f t="shared" si="6"/>
        <v>81281452</v>
      </c>
      <c r="BL31" s="23" t="s">
        <v>542</v>
      </c>
      <c r="BM31" s="23" t="s">
        <v>544</v>
      </c>
    </row>
    <row r="32" spans="1:89" ht="15.75" thickBot="1" x14ac:dyDescent="0.3">
      <c r="A32" s="34" t="str">
        <f>"ADDRESS: "&amp;CD3&amp;" "&amp;CE3&amp;" "&amp;CH3</f>
        <v>ADDRESS: 63 THE RIDGE SK6 7ER</v>
      </c>
      <c r="B32" s="34" t="s">
        <v>272</v>
      </c>
      <c r="C32" s="34" t="s">
        <v>273</v>
      </c>
      <c r="D32" s="34" t="s">
        <v>278</v>
      </c>
      <c r="E32" s="34" t="s">
        <v>278</v>
      </c>
      <c r="F32" s="34" t="s">
        <v>420</v>
      </c>
      <c r="G32" s="34" t="s">
        <v>643</v>
      </c>
      <c r="H32" s="34" t="s">
        <v>601</v>
      </c>
      <c r="I32" s="34" t="s">
        <v>601</v>
      </c>
      <c r="J32" s="34" t="s">
        <v>400</v>
      </c>
      <c r="K32" s="34" t="s">
        <v>774</v>
      </c>
      <c r="L32" s="34" t="s">
        <v>427</v>
      </c>
      <c r="AT32" s="18" t="s">
        <v>302</v>
      </c>
      <c r="AU32" s="18" t="s">
        <v>299</v>
      </c>
      <c r="AV32" s="49"/>
      <c r="AX32" s="81" t="s">
        <v>434</v>
      </c>
      <c r="AY32" s="82"/>
      <c r="AZ32" s="34" t="str">
        <f t="shared" si="6"/>
        <v>81281453</v>
      </c>
      <c r="BL32" s="23" t="s">
        <v>550</v>
      </c>
      <c r="BM32" s="23" t="s">
        <v>544</v>
      </c>
    </row>
    <row r="33" spans="1:65" ht="15.75" thickBot="1" x14ac:dyDescent="0.3">
      <c r="A33" s="14" t="s">
        <v>277</v>
      </c>
      <c r="B33" s="34" t="s">
        <v>274</v>
      </c>
      <c r="C33" s="34" t="str">
        <f>"Status: "&amp;BH3</f>
        <v>Status: Q</v>
      </c>
      <c r="D33" s="14" t="str">
        <f>"                      &lt;TitleOther&gt;"&amp;BR3&amp;"&lt;/TitleOther&gt;"</f>
        <v xml:space="preserve">                      &lt;TitleOther&gt;MRS&lt;/TitleOther&gt;</v>
      </c>
      <c r="E33" s="14" t="str">
        <f>"                      &lt;TitleOther&gt;"&amp;BR3&amp;"&lt;/TitleOther&gt;"</f>
        <v xml:space="preserve">                      &lt;TitleOther&gt;MRS&lt;/TitleOther&gt;</v>
      </c>
      <c r="F33" s="34" t="s">
        <v>277</v>
      </c>
      <c r="G33" s="34" t="s">
        <v>674</v>
      </c>
      <c r="H33" s="34" t="s">
        <v>617</v>
      </c>
      <c r="I33" s="34" t="s">
        <v>641</v>
      </c>
      <c r="J33" s="34" t="s">
        <v>401</v>
      </c>
      <c r="K33" s="34" t="s">
        <v>749</v>
      </c>
      <c r="L33" s="34" t="s">
        <v>277</v>
      </c>
      <c r="AT33" s="18" t="s">
        <v>303</v>
      </c>
      <c r="AU33" s="29" t="s">
        <v>299</v>
      </c>
      <c r="AV33" s="50"/>
      <c r="AX33" s="81" t="s">
        <v>435</v>
      </c>
      <c r="AY33" s="82"/>
      <c r="AZ33" s="34" t="str">
        <f t="shared" si="6"/>
        <v>81281454</v>
      </c>
      <c r="BL33" s="23" t="s">
        <v>543</v>
      </c>
      <c r="BM33" s="23" t="s">
        <v>544</v>
      </c>
    </row>
    <row r="34" spans="1:65" ht="15.75" thickBot="1" x14ac:dyDescent="0.3">
      <c r="A34" s="34" t="str">
        <f>"                    &lt;CCCCustomerID&gt;" &amp; AZ3&amp;"&lt;/CCCCustomerID&gt;"</f>
        <v xml:space="preserve">                    &lt;CCCCustomerID&gt;199994&lt;/CCCCustomerID&gt;</v>
      </c>
      <c r="B34" s="34" t="s">
        <v>277</v>
      </c>
      <c r="C34" s="14" t="s">
        <v>276</v>
      </c>
      <c r="D34" s="34" t="str">
        <f>"                      &lt;Forename&gt;"&amp;BS3&amp;"&lt;/Forename&gt;"</f>
        <v xml:space="preserve">                      &lt;Forename&gt;JESSICA&lt;/Forename&gt;</v>
      </c>
      <c r="E34" s="34" t="str">
        <f>"                      &lt;Forename&gt;"&amp;BS3&amp;"&lt;/Forename&gt;"</f>
        <v xml:space="preserve">                      &lt;Forename&gt;JESSICA&lt;/Forename&gt;</v>
      </c>
      <c r="F34" s="34" t="str">
        <f>"                    &lt;CCCCustomerID&gt;" &amp; AZ3&amp;"&lt;/CCCCustomerID&gt;"</f>
        <v xml:space="preserve">                    &lt;CCCCustomerID&gt;199994&lt;/CCCCustomerID&gt;</v>
      </c>
      <c r="G34" s="34" t="str">
        <f>"                    &lt;CCCCustomerID&gt;" &amp; AZ3&amp;"&lt;/CCCCustomerID&gt;"</f>
        <v xml:space="preserve">                    &lt;CCCCustomerID&gt;199994&lt;/CCCCustomerID&gt;</v>
      </c>
      <c r="H34" s="34" t="str">
        <f>"                    &lt;CCCCustomerID&gt;" &amp; AZ3&amp;"&lt;/CCCCustomerID&gt;"</f>
        <v xml:space="preserve">                    &lt;CCCCustomerID&gt;199994&lt;/CCCCustomerID&gt;</v>
      </c>
      <c r="I34" s="34" t="str">
        <f>"                    &lt;CCCCustomerID&gt;" &amp; AZ3&amp;"&lt;/CCCCustomerID&gt;"</f>
        <v xml:space="preserve">                    &lt;CCCCustomerID&gt;199994&lt;/CCCCustomerID&gt;</v>
      </c>
      <c r="J34" s="34" t="s">
        <v>402</v>
      </c>
      <c r="K34" s="34" t="s">
        <v>750</v>
      </c>
      <c r="L34" s="34" t="str">
        <f>"                    &lt;CCCCustomerID&gt;" &amp; AZ3&amp;"&lt;/CCCCustomerID&gt;"</f>
        <v xml:space="preserve">                    &lt;CCCCustomerID&gt;199994&lt;/CCCCustomerID&gt;</v>
      </c>
      <c r="AT34" s="18" t="s">
        <v>0</v>
      </c>
      <c r="AU34" s="18" t="s">
        <v>299</v>
      </c>
      <c r="AV34" s="49"/>
      <c r="AX34" s="81" t="s">
        <v>436</v>
      </c>
      <c r="AY34" s="82"/>
      <c r="AZ34" s="34" t="str">
        <f t="shared" si="6"/>
        <v>81281455</v>
      </c>
      <c r="BL34" s="23" t="s">
        <v>551</v>
      </c>
      <c r="BM34" s="23" t="s">
        <v>544</v>
      </c>
    </row>
    <row r="35" spans="1:65" ht="15.75" thickBot="1" x14ac:dyDescent="0.3">
      <c r="A35" s="34" t="str">
        <f>"                          &lt;ResidenceID&gt;"&amp;CC3&amp;"&lt;/ResidenceID&gt;"</f>
        <v xml:space="preserve">                          &lt;ResidenceID&gt;169068269&lt;/ResidenceID&gt;</v>
      </c>
      <c r="B35" s="34" t="str">
        <f>"                    &lt;CCCCustomerID&gt;" &amp; AZ3&amp;"&lt;/CCCCustomerID&gt;"</f>
        <v xml:space="preserve">                    &lt;CCCCustomerID&gt;199994&lt;/CCCCustomerID&gt;</v>
      </c>
      <c r="C35" s="34" t="str">
        <f>"Acc Type Code: "&amp;BI3</f>
        <v>Acc Type Code: CA</v>
      </c>
      <c r="D35" s="34" t="s">
        <v>281</v>
      </c>
      <c r="E35" s="34" t="s">
        <v>281</v>
      </c>
      <c r="F35" s="34" t="str">
        <f>"                          &lt;ResidenceID&gt;"&amp;CC3&amp;"&lt;/ResidenceID&gt;"</f>
        <v xml:space="preserve">                          &lt;ResidenceID&gt;169068269&lt;/ResidenceID&gt;</v>
      </c>
      <c r="G35" s="34" t="str">
        <f>"                          &lt;ResidenceID&gt;"&amp;CC3&amp;"&lt;/ResidenceID&gt;"</f>
        <v xml:space="preserve">                          &lt;ResidenceID&gt;169068269&lt;/ResidenceID&gt;</v>
      </c>
      <c r="H35" s="34" t="str">
        <f>"                          &lt;ResidenceID&gt;"&amp;CC3&amp;"&lt;/ResidenceID&gt;"</f>
        <v xml:space="preserve">                          &lt;ResidenceID&gt;169068269&lt;/ResidenceID&gt;</v>
      </c>
      <c r="I35" s="34" t="str">
        <f>"                          &lt;ResidenceID&gt;"&amp;CC3&amp;"&lt;/ResidenceID&gt;"</f>
        <v xml:space="preserve">                          &lt;ResidenceID&gt;169068269&lt;/ResidenceID&gt;</v>
      </c>
      <c r="J35" s="34" t="s">
        <v>403</v>
      </c>
      <c r="K35" s="34" t="s">
        <v>751</v>
      </c>
      <c r="L35" s="34" t="str">
        <f>"                          &lt;ResidenceID&gt;"&amp;CC3&amp;"&lt;/ResidenceID&gt;"</f>
        <v xml:space="preserve">                          &lt;ResidenceID&gt;169068269&lt;/ResidenceID&gt;</v>
      </c>
      <c r="AT35" s="29" t="s">
        <v>392</v>
      </c>
      <c r="AU35" s="18" t="s">
        <v>299</v>
      </c>
      <c r="AV35" s="49"/>
      <c r="AX35" s="81" t="s">
        <v>437</v>
      </c>
      <c r="AY35" s="82"/>
      <c r="AZ35" s="34" t="str">
        <f t="shared" si="6"/>
        <v>81281456</v>
      </c>
      <c r="BL35" s="34" t="s">
        <v>300</v>
      </c>
    </row>
    <row r="36" spans="1:65" ht="15.75" thickBot="1" x14ac:dyDescent="0.3">
      <c r="A36" s="34" t="s">
        <v>278</v>
      </c>
      <c r="B36" s="34" t="str">
        <f>"                          &lt;ResidenceID&gt;"&amp;CC3&amp;"&lt;/ResidenceID&gt;"</f>
        <v xml:space="preserve">                          &lt;ResidenceID&gt;169068269&lt;/ResidenceID&gt;</v>
      </c>
      <c r="C36" s="34" t="str">
        <f>"Acc Group ID: "&amp;BJ3</f>
        <v>Acc Group ID: 7</v>
      </c>
      <c r="D36" s="34" t="str">
        <f>"                      &lt;Surname&gt;"&amp;BT3&amp;"&lt;/Surname&gt;"</f>
        <v xml:space="preserve">                      &lt;Surname&gt;TWIX&lt;/Surname&gt;</v>
      </c>
      <c r="E36" s="34" t="str">
        <f>"                      &lt;Surname&gt;"&amp;BT3&amp;"&lt;/Surname&gt;"</f>
        <v xml:space="preserve">                      &lt;Surname&gt;TWIX&lt;/Surname&gt;</v>
      </c>
      <c r="F36" s="34" t="s">
        <v>278</v>
      </c>
      <c r="G36" s="34" t="s">
        <v>602</v>
      </c>
      <c r="H36" s="34" t="s">
        <v>602</v>
      </c>
      <c r="I36" s="34" t="s">
        <v>602</v>
      </c>
      <c r="J36" s="34" t="s">
        <v>404</v>
      </c>
      <c r="K36" s="34" t="s">
        <v>752</v>
      </c>
      <c r="L36" s="34" t="s">
        <v>278</v>
      </c>
      <c r="AX36" s="81" t="s">
        <v>438</v>
      </c>
      <c r="AY36" s="82"/>
      <c r="AZ36" s="34" t="str">
        <f t="shared" si="6"/>
        <v>81281457</v>
      </c>
      <c r="BL36" s="34" t="s">
        <v>300</v>
      </c>
    </row>
    <row r="37" spans="1:65" ht="15.75" thickBot="1" x14ac:dyDescent="0.3">
      <c r="A37" s="34" t="str">
        <f>"                      &lt;TitleOther&gt;"&amp;BR3&amp;"&lt;/TitleOther&gt;"</f>
        <v xml:space="preserve">                      &lt;TitleOther&gt;MRS&lt;/TitleOther&gt;</v>
      </c>
      <c r="B37" s="34" t="s">
        <v>278</v>
      </c>
      <c r="C37" s="34" t="s">
        <v>277</v>
      </c>
      <c r="D37" s="34" t="s">
        <v>279</v>
      </c>
      <c r="E37" s="34" t="s">
        <v>279</v>
      </c>
      <c r="F37" s="34" t="str">
        <f>"                      &lt;TitleOther&gt;"&amp;BR3&amp;"&lt;/TitleOther&gt;"</f>
        <v xml:space="preserve">                      &lt;TitleOther&gt;MRS&lt;/TitleOther&gt;</v>
      </c>
      <c r="G37" s="34" t="str">
        <f>"                      &lt;TitleOther&gt;"&amp;BR3&amp;"&lt;/TitleOther&gt;"</f>
        <v xml:space="preserve">                      &lt;TitleOther&gt;MRS&lt;/TitleOther&gt;</v>
      </c>
      <c r="H37" s="34" t="str">
        <f>"                      &lt;TitleOther&gt;"&amp;BR3&amp;"&lt;/TitleOther&gt;"</f>
        <v xml:space="preserve">                      &lt;TitleOther&gt;MRS&lt;/TitleOther&gt;</v>
      </c>
      <c r="I37" s="34" t="str">
        <f>"                      &lt;TitleOther&gt;"&amp;BR3&amp;"&lt;/TitleOther&gt;"</f>
        <v xml:space="preserve">                      &lt;TitleOther&gt;MRS&lt;/TitleOther&gt;</v>
      </c>
      <c r="J37" s="34" t="s">
        <v>405</v>
      </c>
      <c r="K37" s="34" t="s">
        <v>775</v>
      </c>
      <c r="L37" s="34" t="str">
        <f>"                      &lt;TitleOther&gt;"&amp;BR3&amp;"&lt;/TitleOther&gt;"</f>
        <v xml:space="preserve">                      &lt;TitleOther&gt;MRS&lt;/TitleOther&gt;</v>
      </c>
      <c r="AX37" s="81" t="s">
        <v>439</v>
      </c>
      <c r="AY37" s="82"/>
      <c r="AZ37" s="34" t="str">
        <f t="shared" si="6"/>
        <v>81281458</v>
      </c>
      <c r="BL37" s="34" t="s">
        <v>300</v>
      </c>
    </row>
    <row r="38" spans="1:65" ht="15.75" thickBot="1" x14ac:dyDescent="0.3">
      <c r="A38" s="34" t="str">
        <f>"                      &lt;Forename&gt;"&amp;BS3&amp;"&lt;/Forename&gt;"</f>
        <v xml:space="preserve">                      &lt;Forename&gt;JESSICA&lt;/Forename&gt;</v>
      </c>
      <c r="B38" s="34" t="str">
        <f>"                      &lt;TitleOther&gt;"&amp;BR3&amp;"&lt;/TitleOther&gt;"</f>
        <v xml:space="preserve">                      &lt;TitleOther&gt;MRS&lt;/TitleOther&gt;</v>
      </c>
      <c r="C38" s="34" t="str">
        <f>"                    &lt;CCCCustomerID&gt;" &amp; AZ3&amp;"&lt;/CCCCustomerID&gt;"</f>
        <v xml:space="preserve">                    &lt;CCCCustomerID&gt;199994&lt;/CCCCustomerID&gt;</v>
      </c>
      <c r="D38" s="34" t="str">
        <f>"                    &lt;DoB&gt;"&amp;CB3&amp;"&lt;/DoB&gt;"</f>
        <v xml:space="preserve">                    &lt;DoB&gt;1966-04-08&lt;/DoB&gt;</v>
      </c>
      <c r="E38" s="34" t="str">
        <f>"                    &lt;DoB&gt;"&amp;CB3&amp;"&lt;/DoB&gt;"</f>
        <v xml:space="preserve">                    &lt;DoB&gt;1966-04-08&lt;/DoB&gt;</v>
      </c>
      <c r="F38" s="34" t="str">
        <f>"                      &lt;Forename&gt;"&amp;BS3&amp;"&lt;/Forename&gt;"</f>
        <v xml:space="preserve">                      &lt;Forename&gt;JESSICA&lt;/Forename&gt;</v>
      </c>
      <c r="G38" s="34" t="str">
        <f>"                      &lt;Forename&gt;"&amp;BS3&amp;"&lt;/Forename&gt;"</f>
        <v xml:space="preserve">                      &lt;Forename&gt;JESSICA&lt;/Forename&gt;</v>
      </c>
      <c r="H38" s="34" t="str">
        <f>"                      &lt;Forename&gt;"&amp;BS3&amp;"&lt;/Forename&gt;"</f>
        <v xml:space="preserve">                      &lt;Forename&gt;JESSICA&lt;/Forename&gt;</v>
      </c>
      <c r="I38" s="34" t="str">
        <f>"                      &lt;Forename&gt;"&amp;BS3&amp;"&lt;/Forename&gt;"</f>
        <v xml:space="preserve">                      &lt;Forename&gt;JESSICA&lt;/Forename&gt;</v>
      </c>
      <c r="J38" s="34" t="s">
        <v>406</v>
      </c>
      <c r="K38" s="34" t="s">
        <v>776</v>
      </c>
      <c r="L38" s="34" t="str">
        <f>"                      &lt;Forename&gt;"&amp;BS3&amp;"&lt;/Forename&gt;"</f>
        <v xml:space="preserve">                      &lt;Forename&gt;JESSICA&lt;/Forename&gt;</v>
      </c>
      <c r="AX38" s="81" t="s">
        <v>440</v>
      </c>
      <c r="AY38" s="82"/>
      <c r="AZ38" s="34" t="str">
        <f t="shared" si="6"/>
        <v>81281459</v>
      </c>
      <c r="BL38" s="34" t="s">
        <v>300</v>
      </c>
    </row>
    <row r="39" spans="1:65" ht="15.75" thickBot="1" x14ac:dyDescent="0.3">
      <c r="A39" s="34" t="str">
        <f>"                      &lt;Surname&gt;"&amp;BT3&amp;"&lt;/Surname&gt;"</f>
        <v xml:space="preserve">                      &lt;Surname&gt;TWIX&lt;/Surname&gt;</v>
      </c>
      <c r="B39" s="34" t="str">
        <f>"                      &lt;TitleOther&gt;"&amp;BR4&amp;"&lt;/TitleOther&gt;"</f>
        <v xml:space="preserve">                      &lt;TitleOther&gt;&lt;/TitleOther&gt;</v>
      </c>
      <c r="C39" s="34" t="str">
        <f>"                          &lt;ResidenceID&gt;"&amp;CC3&amp;"&lt;/ResidenceID&gt;"</f>
        <v xml:space="preserve">                          &lt;ResidenceID&gt;169068269&lt;/ResidenceID&gt;</v>
      </c>
      <c r="D39" s="34" t="s">
        <v>280</v>
      </c>
      <c r="E39" s="34" t="s">
        <v>280</v>
      </c>
      <c r="F39" s="34" t="str">
        <f>"                      &lt;Surname&gt;"&amp;BT3&amp;"&lt;/Surname&gt;"</f>
        <v xml:space="preserve">                      &lt;Surname&gt;TWIX&lt;/Surname&gt;</v>
      </c>
      <c r="G39" s="34" t="str">
        <f>"                      &lt;Surname&gt;"&amp;BT3&amp;"&lt;/Surname&gt;"</f>
        <v xml:space="preserve">                      &lt;Surname&gt;TWIX&lt;/Surname&gt;</v>
      </c>
      <c r="H39" s="34" t="str">
        <f>"                      &lt;Surname&gt;"&amp;BT3&amp;"&lt;/Surname&gt;"</f>
        <v xml:space="preserve">                      &lt;Surname&gt;TWIX&lt;/Surname&gt;</v>
      </c>
      <c r="I39" s="34" t="str">
        <f>"                      &lt;Surname&gt;"&amp;BT3&amp;"&lt;/Surname&gt;"</f>
        <v xml:space="preserve">                      &lt;Surname&gt;TWIX&lt;/Surname&gt;</v>
      </c>
      <c r="J39" s="34" t="s">
        <v>277</v>
      </c>
      <c r="K39" s="34" t="s">
        <v>777</v>
      </c>
      <c r="L39" s="34" t="str">
        <f>"                      &lt;Surname&gt;"&amp;BT3&amp;"&lt;/Surname&gt;"</f>
        <v xml:space="preserve">                      &lt;Surname&gt;TWIX&lt;/Surname&gt;</v>
      </c>
      <c r="AX39" s="81" t="s">
        <v>441</v>
      </c>
      <c r="AY39" s="82"/>
      <c r="AZ39" s="34" t="str">
        <f t="shared" si="6"/>
        <v>81281460</v>
      </c>
      <c r="BL39" s="34" t="s">
        <v>300</v>
      </c>
    </row>
    <row r="40" spans="1:65" ht="15.75" thickBot="1" x14ac:dyDescent="0.3">
      <c r="A40" s="34" t="s">
        <v>279</v>
      </c>
      <c r="B40" s="34" t="str">
        <f>"                      &lt;Surname&gt;"&amp;BT3&amp;"&lt;/Surname&gt;"</f>
        <v xml:space="preserve">                      &lt;Surname&gt;TWIX&lt;/Surname&gt;</v>
      </c>
      <c r="C40" s="34" t="s">
        <v>278</v>
      </c>
      <c r="D40" s="34" t="str">
        <f>"                      &lt;HouseNumber&gt;"&amp;CD3&amp;"&lt;/HouseNumber&gt;"</f>
        <v xml:space="preserve">                      &lt;HouseNumber&gt;63&lt;/HouseNumber&gt;</v>
      </c>
      <c r="E40" s="34" t="str">
        <f>"                      &lt;HouseNumber&gt;"&amp;CD3&amp;"&lt;/HouseNumber&gt;"</f>
        <v xml:space="preserve">                      &lt;HouseNumber&gt;63&lt;/HouseNumber&gt;</v>
      </c>
      <c r="F40" s="34" t="s">
        <v>279</v>
      </c>
      <c r="G40" s="34" t="s">
        <v>603</v>
      </c>
      <c r="H40" s="34" t="s">
        <v>603</v>
      </c>
      <c r="I40" s="34" t="s">
        <v>603</v>
      </c>
      <c r="J40" s="34" t="str">
        <f>"                    &lt;CCCCustomerID&gt;" &amp; AZ3&amp;"&lt;/CCCCustomerID&gt;"</f>
        <v xml:space="preserve">                    &lt;CCCCustomerID&gt;199994&lt;/CCCCustomerID&gt;</v>
      </c>
      <c r="K40" s="34" t="s">
        <v>778</v>
      </c>
      <c r="L40" s="34" t="s">
        <v>279</v>
      </c>
      <c r="AX40" s="81" t="s">
        <v>442</v>
      </c>
      <c r="AY40" s="82"/>
      <c r="AZ40" s="34" t="str">
        <f t="shared" si="6"/>
        <v>81281461</v>
      </c>
      <c r="BL40" s="34" t="s">
        <v>300</v>
      </c>
    </row>
    <row r="41" spans="1:65" ht="15.75" thickBot="1" x14ac:dyDescent="0.3">
      <c r="A41" s="34" t="str">
        <f>"                    &lt;DoB&gt;"&amp;CB3&amp;"&lt;/DoB&gt;"</f>
        <v xml:space="preserve">                    &lt;DoB&gt;1966-04-08&lt;/DoB&gt;</v>
      </c>
      <c r="B41" s="34" t="s">
        <v>279</v>
      </c>
      <c r="C41" s="34" t="str">
        <f>"                      &lt;TitleOther&gt;"&amp;BR3&amp;"&lt;/TitleOther&gt;"</f>
        <v xml:space="preserve">                      &lt;TitleOther&gt;MRS&lt;/TitleOther&gt;</v>
      </c>
      <c r="D41" s="34" t="str">
        <f>"                      &lt;Street1&gt;"&amp;CE3&amp;"&lt;/Street1&gt;"</f>
        <v xml:space="preserve">                      &lt;Street1&gt;THE RIDGE&lt;/Street1&gt;</v>
      </c>
      <c r="E41" s="34" t="str">
        <f>"                      &lt;Street1&gt;"&amp;CE3&amp;"&lt;/Street1&gt;"</f>
        <v xml:space="preserve">                      &lt;Street1&gt;THE RIDGE&lt;/Street1&gt;</v>
      </c>
      <c r="F41" s="34" t="str">
        <f>"                    &lt;DoB&gt;"&amp;CB3&amp;"&lt;/DoB&gt;"</f>
        <v xml:space="preserve">                    &lt;DoB&gt;1966-04-08&lt;/DoB&gt;</v>
      </c>
      <c r="G41" s="34" t="str">
        <f>"                    &lt;DoB&gt;"&amp;CB3&amp;"&lt;/DoB&gt;"</f>
        <v xml:space="preserve">                    &lt;DoB&gt;1966-04-08&lt;/DoB&gt;</v>
      </c>
      <c r="H41" s="34" t="str">
        <f>"                    &lt;DoB&gt;"&amp;CB3&amp;"&lt;/DoB&gt;"</f>
        <v xml:space="preserve">                    &lt;DoB&gt;1966-04-08&lt;/DoB&gt;</v>
      </c>
      <c r="I41" s="34" t="str">
        <f>"                    &lt;DoB&gt;"&amp;CB3&amp;"&lt;/DoB&gt;"</f>
        <v xml:space="preserve">                    &lt;DoB&gt;1966-04-08&lt;/DoB&gt;</v>
      </c>
      <c r="J41" s="34" t="str">
        <f>"                          &lt;ResidenceID&gt;"&amp;CC3&amp;"&lt;/ResidenceID&gt;"</f>
        <v xml:space="preserve">                          &lt;ResidenceID&gt;169068269&lt;/ResidenceID&gt;</v>
      </c>
      <c r="K41" s="34" t="s">
        <v>779</v>
      </c>
      <c r="L41" s="34" t="str">
        <f>"                    &lt;DoB&gt;"&amp;CB3&amp;"&lt;/DoB&gt;"</f>
        <v xml:space="preserve">                    &lt;DoB&gt;1966-04-08&lt;/DoB&gt;</v>
      </c>
      <c r="AX41" s="81" t="s">
        <v>443</v>
      </c>
      <c r="AY41" s="82"/>
      <c r="AZ41" s="34" t="str">
        <f t="shared" si="6"/>
        <v>81281462</v>
      </c>
      <c r="BL41" s="34" t="s">
        <v>300</v>
      </c>
    </row>
    <row r="42" spans="1:65" ht="15.75" thickBot="1" x14ac:dyDescent="0.3">
      <c r="A42" s="34" t="s">
        <v>280</v>
      </c>
      <c r="B42" s="34" t="str">
        <f>"                    &lt;DoB&gt;"&amp;CB3&amp;"&lt;/DoB&gt;"</f>
        <v xml:space="preserve">                    &lt;DoB&gt;1966-04-08&lt;/DoB&gt;</v>
      </c>
      <c r="C42" s="34" t="str">
        <f>"                      &lt;Forename&gt;"&amp;BS3&amp;"&lt;/Forename&gt;"</f>
        <v xml:space="preserve">                      &lt;Forename&gt;JESSICA&lt;/Forename&gt;</v>
      </c>
      <c r="D42" s="34" t="str">
        <f>"                      &lt;Town&gt;"&amp;CF3&amp;"&lt;/Town&gt;"</f>
        <v xml:space="preserve">                      &lt;Town&gt;STOCKPORT&lt;/Town&gt;</v>
      </c>
      <c r="E42" s="34" t="str">
        <f>"                      &lt;Town&gt;"&amp;CF3&amp;"&lt;/Town&gt;"</f>
        <v xml:space="preserve">                      &lt;Town&gt;STOCKPORT&lt;/Town&gt;</v>
      </c>
      <c r="F42" s="34" t="s">
        <v>280</v>
      </c>
      <c r="G42" s="34" t="s">
        <v>604</v>
      </c>
      <c r="H42" s="34" t="s">
        <v>604</v>
      </c>
      <c r="I42" s="34" t="s">
        <v>604</v>
      </c>
      <c r="J42" s="34" t="s">
        <v>278</v>
      </c>
      <c r="K42" s="34" t="s">
        <v>780</v>
      </c>
      <c r="L42" s="34" t="s">
        <v>280</v>
      </c>
      <c r="AX42" s="81" t="s">
        <v>444</v>
      </c>
      <c r="AY42" s="82"/>
      <c r="AZ42" s="34" t="str">
        <f t="shared" si="6"/>
        <v>81281463</v>
      </c>
      <c r="BL42" s="34" t="s">
        <v>300</v>
      </c>
    </row>
    <row r="43" spans="1:65" ht="15.75" thickBot="1" x14ac:dyDescent="0.3">
      <c r="A43" s="34" t="s">
        <v>282</v>
      </c>
      <c r="B43" s="34" t="s">
        <v>280</v>
      </c>
      <c r="C43" s="34" t="s">
        <v>281</v>
      </c>
      <c r="D43" s="34" t="str">
        <f>"                      &lt;PostCode&gt;"&amp;CH3&amp;"&lt;/PostCode&gt;"</f>
        <v xml:space="preserve">                      &lt;PostCode&gt;SK6 7ER&lt;/PostCode&gt;</v>
      </c>
      <c r="E43" s="34" t="str">
        <f>"                      &lt;PostCode&gt;"&amp;CH3&amp;"&lt;/PostCode&gt;"</f>
        <v xml:space="preserve">                      &lt;PostCode&gt;SK6 7ER&lt;/PostCode&gt;</v>
      </c>
      <c r="F43" s="34" t="s">
        <v>282</v>
      </c>
      <c r="G43" s="34" t="str">
        <f>"                      &lt;HouseNumber&gt;"&amp;CD3&amp;"&lt;/HouseNumber&gt;"</f>
        <v xml:space="preserve">                      &lt;HouseNumber&gt;63&lt;/HouseNumber&gt;</v>
      </c>
      <c r="H43" s="34" t="str">
        <f>"                      &lt;HouseNumber&gt;"&amp;CD3&amp;"&lt;/HouseNumber&gt;"</f>
        <v xml:space="preserve">                      &lt;HouseNumber&gt;63&lt;/HouseNumber&gt;</v>
      </c>
      <c r="I43" s="34" t="str">
        <f>"                      &lt;HouseNumber&gt;"&amp;CD3&amp;"&lt;/HouseNumber&gt;"</f>
        <v xml:space="preserve">                      &lt;HouseNumber&gt;63&lt;/HouseNumber&gt;</v>
      </c>
      <c r="J43" s="34" t="str">
        <f>"                      &lt;TitleOther&gt;"&amp;BR3&amp;"&lt;/TitleOther&gt;"</f>
        <v xml:space="preserve">                      &lt;TitleOther&gt;MRS&lt;/TitleOther&gt;</v>
      </c>
      <c r="K43" s="34" t="s">
        <v>781</v>
      </c>
      <c r="L43" s="34" t="s">
        <v>282</v>
      </c>
      <c r="AX43" s="81" t="s">
        <v>445</v>
      </c>
      <c r="AY43" s="82"/>
      <c r="AZ43" s="34" t="str">
        <f t="shared" si="6"/>
        <v>81281464</v>
      </c>
      <c r="BL43" s="34" t="s">
        <v>300</v>
      </c>
    </row>
    <row r="44" spans="1:65" ht="15.75" thickBot="1" x14ac:dyDescent="0.3">
      <c r="A44" s="34" t="s">
        <v>283</v>
      </c>
      <c r="B44" s="34" t="s">
        <v>282</v>
      </c>
      <c r="C44" s="34" t="str">
        <f>"                      &lt;Surname&gt;"&amp;BT3&amp;"&lt;/Surname&gt;"</f>
        <v xml:space="preserve">                      &lt;Surname&gt;TWIX&lt;/Surname&gt;</v>
      </c>
      <c r="D44" s="34" t="s">
        <v>285</v>
      </c>
      <c r="E44" s="34" t="s">
        <v>285</v>
      </c>
      <c r="F44" s="34" t="s">
        <v>283</v>
      </c>
      <c r="G44" s="34" t="str">
        <f>"                      &lt;Street1&gt;"&amp;CE3&amp;"&lt;/Street1&gt;"</f>
        <v xml:space="preserve">                      &lt;Street1&gt;THE RIDGE&lt;/Street1&gt;</v>
      </c>
      <c r="H44" s="34" t="str">
        <f>"                      &lt;Street1&gt;"&amp;CE3&amp;"&lt;/Street1&gt;"</f>
        <v xml:space="preserve">                      &lt;Street1&gt;THE RIDGE&lt;/Street1&gt;</v>
      </c>
      <c r="I44" s="34" t="str">
        <f>"                      &lt;Street1&gt;"&amp;CE3&amp;"&lt;/Street1&gt;"</f>
        <v xml:space="preserve">                      &lt;Street1&gt;THE RIDGE&lt;/Street1&gt;</v>
      </c>
      <c r="J44" s="34" t="str">
        <f>"                      &lt;Forename&gt;"&amp;BS3&amp;"&lt;/Forename&gt;"</f>
        <v xml:space="preserve">                      &lt;Forename&gt;JESSICA&lt;/Forename&gt;</v>
      </c>
      <c r="K44" s="34" t="s">
        <v>782</v>
      </c>
      <c r="L44" s="34" t="s">
        <v>283</v>
      </c>
      <c r="AX44" s="81" t="s">
        <v>446</v>
      </c>
      <c r="AY44" s="82"/>
      <c r="AZ44" s="34" t="str">
        <f t="shared" si="6"/>
        <v>81281465</v>
      </c>
      <c r="BL44" s="34" t="s">
        <v>300</v>
      </c>
    </row>
    <row r="45" spans="1:65" ht="15.75" thickBot="1" x14ac:dyDescent="0.3">
      <c r="A45" s="34" t="str">
        <f>"                      &lt;HouseNumber&gt;"&amp;CD3&amp;"&lt;/HouseNumber&gt;"</f>
        <v xml:space="preserve">                      &lt;HouseNumber&gt;63&lt;/HouseNumber&gt;</v>
      </c>
      <c r="B45" s="34" t="s">
        <v>283</v>
      </c>
      <c r="C45" s="34" t="s">
        <v>279</v>
      </c>
      <c r="D45" s="34" t="str">
        <f>"                    &lt;CCCAliasID&gt;"&amp;AQ3&amp;"&lt;/CCCAliasID&gt;"</f>
        <v xml:space="preserve">                    &lt;CCCAliasID&gt;3464038&lt;/CCCAliasID&gt;</v>
      </c>
      <c r="E45" s="34" t="str">
        <f>"                    &lt;CCCAssocID&gt;"&amp;AM3&amp;"&lt;/CCCAssocID&gt;"</f>
        <v xml:space="preserve">                    &lt;CCCAssocID&gt;22934024&lt;/CCCAssocID&gt;</v>
      </c>
      <c r="F45" s="34" t="str">
        <f>"                      &lt;HouseNumber&gt;"&amp;CD3&amp;"&lt;/HouseNumber&gt;"</f>
        <v xml:space="preserve">                      &lt;HouseNumber&gt;63&lt;/HouseNumber&gt;</v>
      </c>
      <c r="G45" s="34" t="str">
        <f>"                      &lt;Town&gt;"&amp;CG3&amp;"&lt;/Town&gt;"</f>
        <v xml:space="preserve">                      &lt;Town&gt;CHESHIRE&lt;/Town&gt;</v>
      </c>
      <c r="H45" s="34" t="str">
        <f>"                      &lt;Town&gt;"&amp;CF3&amp;"&lt;/Town&gt;"</f>
        <v xml:space="preserve">                      &lt;Town&gt;STOCKPORT&lt;/Town&gt;</v>
      </c>
      <c r="I45" s="34" t="str">
        <f>"                      &lt;Town&gt;"&amp;CF3&amp;"&lt;/Town&gt;"</f>
        <v xml:space="preserve">                      &lt;Town&gt;STOCKPORT&lt;/Town&gt;</v>
      </c>
      <c r="J45" s="34" t="str">
        <f>"                      &lt;Surname&gt;"&amp;BT3&amp;"&lt;/Surname&gt;"</f>
        <v xml:space="preserve">                      &lt;Surname&gt;TWIX&lt;/Surname&gt;</v>
      </c>
      <c r="K45" s="34" t="s">
        <v>783</v>
      </c>
      <c r="L45" s="34" t="str">
        <f>"                      &lt;HouseNumber&gt;"&amp;CD3&amp;"&lt;/HouseNumber&gt;"</f>
        <v xml:space="preserve">                      &lt;HouseNumber&gt;63&lt;/HouseNumber&gt;</v>
      </c>
      <c r="AX45" s="81" t="s">
        <v>447</v>
      </c>
      <c r="AY45" s="82"/>
      <c r="AZ45" s="34" t="str">
        <f t="shared" si="6"/>
        <v>81281466</v>
      </c>
      <c r="BL45" s="34" t="s">
        <v>300</v>
      </c>
    </row>
    <row r="46" spans="1:65" ht="15.75" thickBot="1" x14ac:dyDescent="0.3">
      <c r="A46" s="34" t="str">
        <f>"                      &lt;Street1&gt;"&amp;CE3&amp;"&lt;/Street1&gt;"</f>
        <v xml:space="preserve">                      &lt;Street1&gt;THE RIDGE&lt;/Street1&gt;</v>
      </c>
      <c r="B46" s="34" t="str">
        <f>"                      &lt;HouseNumber&gt;"&amp;CD3&amp;"&lt;/HouseNumber&gt;"</f>
        <v xml:space="preserve">                      &lt;HouseNumber&gt;63&lt;/HouseNumber&gt;</v>
      </c>
      <c r="C46" s="34" t="str">
        <f>"                    &lt;DoB&gt;"&amp;CB3&amp;"&lt;/DoB&gt;"</f>
        <v xml:space="preserve">                    &lt;DoB&gt;1966-04-08&lt;/DoB&gt;</v>
      </c>
      <c r="D46" s="34" t="s">
        <v>286</v>
      </c>
      <c r="E46" s="34" t="s">
        <v>286</v>
      </c>
      <c r="F46" s="34" t="str">
        <f>"                      &lt;Street1&gt;"&amp;CE3&amp;"&lt;/Street1&gt;"</f>
        <v xml:space="preserve">                      &lt;Street1&gt;THE RIDGE&lt;/Street1&gt;</v>
      </c>
      <c r="G46" s="34" t="str">
        <f>"                      &lt;PostCode&gt;"&amp;CH3&amp;"&lt;/PostCode&gt;"</f>
        <v xml:space="preserve">                      &lt;PostCode&gt;SK6 7ER&lt;/PostCode&gt;</v>
      </c>
      <c r="H46" s="34" t="str">
        <f>"                      &lt;PostCode&gt;"&amp;CH3&amp;"&lt;/PostCode&gt;"</f>
        <v xml:space="preserve">                      &lt;PostCode&gt;SK6 7ER&lt;/PostCode&gt;</v>
      </c>
      <c r="I46" s="34" t="str">
        <f>"                      &lt;PostCode&gt;"&amp;CH3&amp;"&lt;/PostCode&gt;"</f>
        <v xml:space="preserve">                      &lt;PostCode&gt;SK6 7ER&lt;/PostCode&gt;</v>
      </c>
      <c r="J46" s="34" t="s">
        <v>279</v>
      </c>
      <c r="K46" s="34" t="s">
        <v>784</v>
      </c>
      <c r="L46" s="34" t="str">
        <f>"                      &lt;Street1&gt;"&amp;CE3&amp;"&lt;/Street1&gt;"</f>
        <v xml:space="preserve">                      &lt;Street1&gt;THE RIDGE&lt;/Street1&gt;</v>
      </c>
      <c r="AX46" s="81" t="s">
        <v>448</v>
      </c>
      <c r="AY46" s="82"/>
      <c r="AZ46" s="34" t="str">
        <f t="shared" si="6"/>
        <v>81281467</v>
      </c>
      <c r="BL46" s="34" t="s">
        <v>300</v>
      </c>
    </row>
    <row r="47" spans="1:65" ht="15.75" thickBot="1" x14ac:dyDescent="0.3">
      <c r="A47" s="34" t="s">
        <v>284</v>
      </c>
      <c r="B47" s="34" t="str">
        <f>"                      &lt;Street1&gt;"&amp;CE3&amp;"&lt;/Street1&gt;"</f>
        <v xml:space="preserve">                      &lt;Street1&gt;THE RIDGE&lt;/Street1&gt;</v>
      </c>
      <c r="C47" s="34" t="s">
        <v>280</v>
      </c>
      <c r="D47" s="34" t="s">
        <v>288</v>
      </c>
      <c r="E47" s="34" t="s">
        <v>288</v>
      </c>
      <c r="F47" s="34" t="s">
        <v>284</v>
      </c>
      <c r="G47" s="34" t="s">
        <v>605</v>
      </c>
      <c r="H47" s="34" t="s">
        <v>605</v>
      </c>
      <c r="I47" s="34" t="s">
        <v>605</v>
      </c>
      <c r="J47" s="34" t="str">
        <f>"                    &lt;DoB&gt;"&amp;CB3&amp;"&lt;/DoB&gt;"</f>
        <v xml:space="preserve">                    &lt;DoB&gt;1966-04-08&lt;/DoB&gt;</v>
      </c>
      <c r="K47" s="34" t="s">
        <v>785</v>
      </c>
      <c r="L47" s="34" t="s">
        <v>284</v>
      </c>
      <c r="AX47" s="81" t="s">
        <v>449</v>
      </c>
      <c r="AY47" s="82"/>
      <c r="AZ47" s="34" t="str">
        <f t="shared" si="6"/>
        <v>81281468</v>
      </c>
      <c r="BL47" s="34" t="s">
        <v>300</v>
      </c>
    </row>
    <row r="48" spans="1:65" ht="15.75" thickBot="1" x14ac:dyDescent="0.3">
      <c r="A48" s="34" t="str">
        <f>"                      &lt;Town&gt;"&amp;CF3&amp;"&lt;/Town&gt;"</f>
        <v xml:space="preserve">                      &lt;Town&gt;STOCKPORT&lt;/Town&gt;</v>
      </c>
      <c r="B48" s="34" t="s">
        <v>284</v>
      </c>
      <c r="C48" s="34" t="str">
        <f>"                      &lt;HouseNumber&gt;"&amp;CD3&amp;"&lt;/HouseNumber&gt;"</f>
        <v xml:space="preserve">                      &lt;HouseNumber&gt;63&lt;/HouseNumber&gt;</v>
      </c>
      <c r="D48" s="34" t="s">
        <v>289</v>
      </c>
      <c r="E48" s="34" t="s">
        <v>289</v>
      </c>
      <c r="F48" s="34" t="str">
        <f>"                      &lt;Town&gt;"&amp;CF3&amp;"&lt;/Town&gt;"</f>
        <v xml:space="preserve">                      &lt;Town&gt;STOCKPORT&lt;/Town&gt;</v>
      </c>
      <c r="G48" s="34" t="str">
        <f>"                                        &lt;CCCInsolvencyOrderID&gt;"&amp;AC3&amp;"&lt;/CCCInsolvencyOrderID&gt;"</f>
        <v xml:space="preserve">                                        &lt;CCCInsolvencyOrderID&gt;1712894&lt;/CCCInsolvencyOrderID&gt;</v>
      </c>
      <c r="H48" s="34" t="str">
        <f>"                                        &lt;CCCInsolvencyOrderID&gt;"&amp;Y3&amp;"&lt;/CCCInsolvencyOrderID&gt;"</f>
        <v xml:space="preserve">                                        &lt;CCCInsolvencyOrderID&gt;1713848&lt;/CCCInsolvencyOrderID&gt;</v>
      </c>
      <c r="I48" s="34" t="str">
        <f>"                                        &lt;CCCERID&gt;"&amp;P3&amp;"&lt;/CCCERID&gt;"</f>
        <v xml:space="preserve">                                        &lt;CCCERID&gt;181170786 &lt;/CCCERID&gt;</v>
      </c>
      <c r="J48" s="34" t="s">
        <v>280</v>
      </c>
      <c r="K48" s="34" t="s">
        <v>786</v>
      </c>
      <c r="L48" s="34" t="str">
        <f>"                      &lt;Town&gt;"&amp;CF3&amp;"&lt;/Town&gt;"</f>
        <v xml:space="preserve">                      &lt;Town&gt;STOCKPORT&lt;/Town&gt;</v>
      </c>
      <c r="AX48" s="81" t="s">
        <v>450</v>
      </c>
      <c r="AY48" s="82"/>
      <c r="BL48" s="34" t="s">
        <v>300</v>
      </c>
    </row>
    <row r="49" spans="1:64" x14ac:dyDescent="0.25">
      <c r="A49" s="34" t="str">
        <f>"                      &lt;PostCode&gt;"&amp;CH3&amp;"&lt;/PostCode&gt;"</f>
        <v xml:space="preserve">                      &lt;PostCode&gt;SK6 7ER&lt;/PostCode&gt;</v>
      </c>
      <c r="B49" s="34" t="str">
        <f>"                      &lt;Town&gt;"&amp;CF3&amp;"&lt;/Town&gt;"</f>
        <v xml:space="preserve">                      &lt;Town&gt;STOCKPORT&lt;/Town&gt;</v>
      </c>
      <c r="C49" s="34" t="str">
        <f>"                      &lt;Street1&gt;"&amp;CE3&amp;"&lt;/Street1&gt;"</f>
        <v xml:space="preserve">                      &lt;Street1&gt;THE RIDGE&lt;/Street1&gt;</v>
      </c>
      <c r="D49" s="34" t="s">
        <v>290</v>
      </c>
      <c r="E49" s="34" t="s">
        <v>290</v>
      </c>
      <c r="F49" s="34" t="str">
        <f>"                      &lt;PostCode&gt;"&amp;CH3&amp;"&lt;/PostCode&gt;"</f>
        <v xml:space="preserve">                      &lt;PostCode&gt;SK6 7ER&lt;/PostCode&gt;</v>
      </c>
      <c r="G49" s="34" t="s">
        <v>644</v>
      </c>
      <c r="H49" s="34" t="s">
        <v>606</v>
      </c>
      <c r="I49" s="34" t="str">
        <f>"                                        &lt;UserID&gt;53475517-150b-4883-a468-73fb6ec7cb04&lt;/UserID&gt;"</f>
        <v xml:space="preserve">                                        &lt;UserID&gt;53475517-150b-4883-a468-73fb6ec7cb04&lt;/UserID&gt;</v>
      </c>
      <c r="J49" s="34" t="s">
        <v>282</v>
      </c>
      <c r="K49" s="34" t="s">
        <v>787</v>
      </c>
      <c r="L49" s="34" t="str">
        <f>"                      &lt;PostCode&gt;"&amp;CH3&amp;"&lt;/PostCode&gt;"</f>
        <v xml:space="preserve">                      &lt;PostCode&gt;SK6 7ER&lt;/PostCode&gt;</v>
      </c>
      <c r="BL49" s="34" t="s">
        <v>300</v>
      </c>
    </row>
    <row r="50" spans="1:64" x14ac:dyDescent="0.25">
      <c r="A50" s="34" t="s">
        <v>285</v>
      </c>
      <c r="B50" s="34" t="str">
        <f>"                      &lt;PostCode&gt;"&amp;CH3&amp;"&lt;/PostCode&gt;"</f>
        <v xml:space="preserve">                      &lt;PostCode&gt;SK6 7ER&lt;/PostCode&gt;</v>
      </c>
      <c r="C50" s="34" t="str">
        <f>"                      &lt;Town&gt;"&amp;CF3&amp;"&lt;/Town&gt;"</f>
        <v xml:space="preserve">                      &lt;Town&gt;STOCKPORT&lt;/Town&gt;</v>
      </c>
      <c r="D50" s="34" t="s">
        <v>291</v>
      </c>
      <c r="E50" s="34" t="s">
        <v>291</v>
      </c>
      <c r="F50" s="34" t="s">
        <v>285</v>
      </c>
      <c r="G50" s="34" t="s">
        <v>645</v>
      </c>
      <c r="H50" s="34" t="s">
        <v>607</v>
      </c>
      <c r="I50" s="34" t="s">
        <v>606</v>
      </c>
      <c r="J50" s="34" t="s">
        <v>283</v>
      </c>
      <c r="K50" s="34" t="s">
        <v>296</v>
      </c>
      <c r="L50" s="34" t="s">
        <v>285</v>
      </c>
      <c r="BL50" s="34" t="s">
        <v>300</v>
      </c>
    </row>
    <row r="51" spans="1:64" x14ac:dyDescent="0.25">
      <c r="A51" s="34" t="str">
        <f>"                    &lt;CCCInsolvencyOrderID&gt;"&amp;AU3&amp;"&lt;/CCCInsolvencyOrderID&gt;"</f>
        <v xml:space="preserve">                    &lt;CCCInsolvencyOrderID&gt;1712867&lt;/CCCInsolvencyOrderID&gt;</v>
      </c>
      <c r="B51" s="34" t="s">
        <v>285</v>
      </c>
      <c r="C51" s="34" t="str">
        <f>"                      &lt;PostCode&gt;"&amp;CH3&amp;"&lt;/PostCode&gt;"</f>
        <v xml:space="preserve">                      &lt;PostCode&gt;SK6 7ER&lt;/PostCode&gt;</v>
      </c>
      <c r="D51" s="34" t="s">
        <v>292</v>
      </c>
      <c r="E51" s="34" t="s">
        <v>292</v>
      </c>
      <c r="F51" s="34" t="str">
        <f>"                    &lt;CCCInsolvencyOrderID&gt;"&amp;AJ3&amp;"&lt;/CCCInsolvencyOrderID&gt;"</f>
        <v xml:space="preserve">                    &lt;CCCInsolvencyOrderID&gt;1712849&lt;/CCCInsolvencyOrderID&gt;</v>
      </c>
      <c r="G51" s="34" t="s">
        <v>606</v>
      </c>
      <c r="H51" s="34" t="s">
        <v>608</v>
      </c>
      <c r="I51" s="34" t="s">
        <v>607</v>
      </c>
      <c r="J51" s="34" t="str">
        <f>"                      &lt;HouseNumber&gt;"&amp;CD3&amp;"&lt;/HouseNumber&gt;"</f>
        <v xml:space="preserve">                      &lt;HouseNumber&gt;63&lt;/HouseNumber&gt;</v>
      </c>
      <c r="L51" s="34" t="str">
        <f>"                    &lt;CCCAddressLinkID&gt;"&amp;R3&amp;"&lt;/CCCAddressLinkID&gt;"</f>
        <v xml:space="preserve">                    &lt;CCCAddressLinkID&gt;81281455&lt;/CCCAddressLinkID&gt;</v>
      </c>
      <c r="BL51" s="34" t="s">
        <v>300</v>
      </c>
    </row>
    <row r="52" spans="1:64" x14ac:dyDescent="0.25">
      <c r="A52" s="34" t="s">
        <v>286</v>
      </c>
      <c r="B52" s="34" t="str">
        <f>"                    &lt;CCCCCJCasePerID&gt;"&amp;CI3&amp;"&lt;/CCCCCJCasePerID&gt;"</f>
        <v xml:space="preserve">                    &lt;CCCCCJCasePerID&gt;80004453 &lt;/CCCCCJCasePerID&gt;</v>
      </c>
      <c r="C52" s="34" t="s">
        <v>285</v>
      </c>
      <c r="D52" s="34" t="s">
        <v>293</v>
      </c>
      <c r="E52" s="34" t="s">
        <v>293</v>
      </c>
      <c r="F52" s="34" t="s">
        <v>286</v>
      </c>
      <c r="G52" s="34" t="s">
        <v>607</v>
      </c>
      <c r="H52" s="34" t="s">
        <v>609</v>
      </c>
      <c r="I52" s="34" t="s">
        <v>608</v>
      </c>
      <c r="J52" s="34" t="str">
        <f>"                      &lt;Street1&gt;"&amp;CE3&amp;"&lt;/Street1&gt;"</f>
        <v xml:space="preserve">                      &lt;Street1&gt;THE RIDGE&lt;/Street1&gt;</v>
      </c>
      <c r="L52" s="34" t="s">
        <v>286</v>
      </c>
      <c r="BL52" s="34" t="s">
        <v>300</v>
      </c>
    </row>
    <row r="53" spans="1:64" x14ac:dyDescent="0.25">
      <c r="A53" s="34" t="s">
        <v>288</v>
      </c>
      <c r="B53" s="34" t="s">
        <v>286</v>
      </c>
      <c r="C53" s="34" t="s">
        <v>423</v>
      </c>
      <c r="D53" s="34" t="s">
        <v>294</v>
      </c>
      <c r="E53" s="34" t="s">
        <v>294</v>
      </c>
      <c r="F53" s="34" t="s">
        <v>288</v>
      </c>
      <c r="G53" s="34" t="s">
        <v>608</v>
      </c>
      <c r="H53" s="34" t="s">
        <v>610</v>
      </c>
      <c r="I53" s="34" t="s">
        <v>609</v>
      </c>
      <c r="J53" s="34" t="s">
        <v>284</v>
      </c>
      <c r="L53" s="34" t="s">
        <v>288</v>
      </c>
      <c r="BL53" s="34" t="s">
        <v>300</v>
      </c>
    </row>
    <row r="54" spans="1:64" x14ac:dyDescent="0.25">
      <c r="A54" s="34" t="s">
        <v>289</v>
      </c>
      <c r="B54" s="34" t="s">
        <v>288</v>
      </c>
      <c r="C54" s="34" t="str">
        <f>"                    &lt;CCCAccountID&gt;"&amp;CJ3&amp;"&lt;/CCCAccountID&gt;"</f>
        <v xml:space="preserve">                    &lt;CCCAccountID&gt;100000690&lt;/CCCAccountID&gt;</v>
      </c>
      <c r="D54" s="34" t="s">
        <v>295</v>
      </c>
      <c r="E54" s="34" t="s">
        <v>295</v>
      </c>
      <c r="F54" s="34" t="s">
        <v>289</v>
      </c>
      <c r="G54" s="34" t="s">
        <v>609</v>
      </c>
      <c r="H54" s="34" t="s">
        <v>611</v>
      </c>
      <c r="I54" s="34" t="s">
        <v>610</v>
      </c>
      <c r="J54" s="34" t="str">
        <f>"                      &lt;Town&gt;"&amp;CF3&amp;"&lt;/Town&gt;"</f>
        <v xml:space="preserve">                      &lt;Town&gt;STOCKPORT&lt;/Town&gt;</v>
      </c>
      <c r="L54" s="34" t="s">
        <v>289</v>
      </c>
      <c r="BL54" s="34" t="s">
        <v>300</v>
      </c>
    </row>
    <row r="55" spans="1:64" x14ac:dyDescent="0.25">
      <c r="A55" s="34" t="s">
        <v>290</v>
      </c>
      <c r="B55" s="34" t="s">
        <v>289</v>
      </c>
      <c r="C55" s="34" t="str">
        <f>"                    &lt;CCCShAccHolderID&gt;"&amp;CK3&amp;"&lt;/CCCShAccHolderID&gt;"</f>
        <v xml:space="preserve">                    &lt;CCCShAccHolderID&gt;100000491&lt;/CCCShAccHolderID&gt;</v>
      </c>
      <c r="D55" s="34" t="s">
        <v>296</v>
      </c>
      <c r="E55" s="34" t="s">
        <v>296</v>
      </c>
      <c r="F55" s="34" t="s">
        <v>290</v>
      </c>
      <c r="G55" s="34" t="s">
        <v>610</v>
      </c>
      <c r="H55" s="34" t="s">
        <v>612</v>
      </c>
      <c r="I55" s="34" t="s">
        <v>611</v>
      </c>
      <c r="J55" s="34" t="str">
        <f>"                      &lt;PostCode&gt;"&amp;CH3&amp;"&lt;/PostCode&gt;"</f>
        <v xml:space="preserve">                      &lt;PostCode&gt;SK6 7ER&lt;/PostCode&gt;</v>
      </c>
      <c r="L55" s="34" t="s">
        <v>290</v>
      </c>
      <c r="BL55" s="34" t="s">
        <v>300</v>
      </c>
    </row>
    <row r="56" spans="1:64" x14ac:dyDescent="0.25">
      <c r="A56" s="34" t="s">
        <v>291</v>
      </c>
      <c r="B56" s="34" t="s">
        <v>290</v>
      </c>
      <c r="C56" s="34" t="s">
        <v>286</v>
      </c>
      <c r="F56" s="34" t="s">
        <v>291</v>
      </c>
      <c r="G56" s="34" t="s">
        <v>611</v>
      </c>
      <c r="H56" s="34" t="s">
        <v>613</v>
      </c>
      <c r="I56" s="34" t="s">
        <v>612</v>
      </c>
      <c r="J56" s="34" t="s">
        <v>285</v>
      </c>
      <c r="L56" s="34" t="s">
        <v>291</v>
      </c>
      <c r="BL56" s="34" t="s">
        <v>300</v>
      </c>
    </row>
    <row r="57" spans="1:64" x14ac:dyDescent="0.25">
      <c r="A57" s="34" t="s">
        <v>292</v>
      </c>
      <c r="B57" s="34" t="s">
        <v>291</v>
      </c>
      <c r="C57" s="34" t="s">
        <v>288</v>
      </c>
      <c r="F57" s="34" t="s">
        <v>292</v>
      </c>
      <c r="G57" s="34" t="s">
        <v>612</v>
      </c>
      <c r="H57" s="34" t="s">
        <v>614</v>
      </c>
      <c r="I57" s="34" t="s">
        <v>613</v>
      </c>
      <c r="J57" s="34" t="s">
        <v>423</v>
      </c>
      <c r="L57" s="34" t="s">
        <v>292</v>
      </c>
      <c r="BL57" s="34" t="s">
        <v>300</v>
      </c>
    </row>
    <row r="58" spans="1:64" x14ac:dyDescent="0.25">
      <c r="A58" s="34" t="s">
        <v>293</v>
      </c>
      <c r="B58" s="34" t="s">
        <v>292</v>
      </c>
      <c r="C58" s="34" t="s">
        <v>289</v>
      </c>
      <c r="F58" s="34" t="s">
        <v>293</v>
      </c>
      <c r="G58" s="34" t="s">
        <v>613</v>
      </c>
      <c r="H58" s="34" t="s">
        <v>296</v>
      </c>
      <c r="I58" s="34" t="s">
        <v>614</v>
      </c>
      <c r="J58" s="34" t="s">
        <v>414</v>
      </c>
      <c r="L58" s="34" t="s">
        <v>293</v>
      </c>
      <c r="BL58" s="34" t="s">
        <v>300</v>
      </c>
    </row>
    <row r="59" spans="1:64" x14ac:dyDescent="0.25">
      <c r="A59" s="34" t="s">
        <v>294</v>
      </c>
      <c r="B59" s="34" t="s">
        <v>293</v>
      </c>
      <c r="C59" s="34" t="s">
        <v>290</v>
      </c>
      <c r="F59" s="34" t="s">
        <v>294</v>
      </c>
      <c r="G59" s="34" t="s">
        <v>614</v>
      </c>
      <c r="I59" s="34" t="s">
        <v>296</v>
      </c>
      <c r="J59" s="34" t="s">
        <v>286</v>
      </c>
      <c r="L59" s="34" t="s">
        <v>294</v>
      </c>
      <c r="BL59" s="34" t="s">
        <v>300</v>
      </c>
    </row>
    <row r="60" spans="1:64" x14ac:dyDescent="0.25">
      <c r="A60" s="34" t="s">
        <v>295</v>
      </c>
      <c r="B60" s="34" t="s">
        <v>294</v>
      </c>
      <c r="C60" s="34" t="s">
        <v>291</v>
      </c>
      <c r="F60" s="34" t="s">
        <v>295</v>
      </c>
      <c r="G60" s="34" t="s">
        <v>296</v>
      </c>
      <c r="J60" s="34" t="s">
        <v>288</v>
      </c>
      <c r="L60" s="34" t="s">
        <v>295</v>
      </c>
      <c r="BL60" s="34" t="s">
        <v>300</v>
      </c>
    </row>
    <row r="61" spans="1:64" x14ac:dyDescent="0.25">
      <c r="A61" s="34" t="s">
        <v>296</v>
      </c>
      <c r="B61" s="34" t="s">
        <v>295</v>
      </c>
      <c r="C61" s="34" t="s">
        <v>292</v>
      </c>
      <c r="F61" s="34" t="s">
        <v>296</v>
      </c>
      <c r="J61" s="34" t="s">
        <v>289</v>
      </c>
      <c r="L61" s="34" t="s">
        <v>296</v>
      </c>
      <c r="BL61" s="34" t="s">
        <v>300</v>
      </c>
    </row>
    <row r="62" spans="1:64" x14ac:dyDescent="0.25">
      <c r="B62" s="34" t="s">
        <v>296</v>
      </c>
      <c r="C62" s="34" t="s">
        <v>293</v>
      </c>
      <c r="J62" s="34" t="s">
        <v>290</v>
      </c>
      <c r="BL62" s="34" t="s">
        <v>300</v>
      </c>
    </row>
    <row r="63" spans="1:64" x14ac:dyDescent="0.25">
      <c r="C63" s="34" t="s">
        <v>294</v>
      </c>
      <c r="J63" s="34" t="s">
        <v>291</v>
      </c>
      <c r="BL63" s="34" t="s">
        <v>300</v>
      </c>
    </row>
    <row r="64" spans="1:64" x14ac:dyDescent="0.25">
      <c r="C64" s="34" t="s">
        <v>295</v>
      </c>
      <c r="J64" s="34" t="s">
        <v>292</v>
      </c>
      <c r="BL64" s="34" t="s">
        <v>300</v>
      </c>
    </row>
    <row r="65" spans="3:64" x14ac:dyDescent="0.25">
      <c r="C65" s="34" t="s">
        <v>296</v>
      </c>
      <c r="J65" s="34" t="s">
        <v>293</v>
      </c>
      <c r="BL65" s="34" t="s">
        <v>300</v>
      </c>
    </row>
    <row r="66" spans="3:64" x14ac:dyDescent="0.25">
      <c r="J66" s="34" t="s">
        <v>294</v>
      </c>
      <c r="BL66" s="34" t="s">
        <v>300</v>
      </c>
    </row>
    <row r="67" spans="3:64" x14ac:dyDescent="0.25">
      <c r="J67" s="34" t="s">
        <v>295</v>
      </c>
      <c r="BL67" s="34" t="s">
        <v>300</v>
      </c>
    </row>
    <row r="68" spans="3:64" x14ac:dyDescent="0.25">
      <c r="J68" s="34" t="s">
        <v>296</v>
      </c>
      <c r="M68" s="34" t="s">
        <v>300</v>
      </c>
      <c r="BL68" s="34" t="s">
        <v>300</v>
      </c>
    </row>
    <row r="69" spans="3:64" x14ac:dyDescent="0.25">
      <c r="BK69" s="34" t="s">
        <v>300</v>
      </c>
    </row>
    <row r="70" spans="3:64" x14ac:dyDescent="0.25">
      <c r="BK70" s="34" t="s">
        <v>300</v>
      </c>
    </row>
    <row r="71" spans="3:64" x14ac:dyDescent="0.25">
      <c r="BK71" s="34" t="s">
        <v>300</v>
      </c>
    </row>
  </sheetData>
  <mergeCells count="22">
    <mergeCell ref="AX38:AY38"/>
    <mergeCell ref="AT28:AU28"/>
    <mergeCell ref="AX28:AY28"/>
    <mergeCell ref="AX29:AY29"/>
    <mergeCell ref="AX30:AY30"/>
    <mergeCell ref="AX31:AY31"/>
    <mergeCell ref="AX32:AY32"/>
    <mergeCell ref="AX33:AY33"/>
    <mergeCell ref="AX34:AY34"/>
    <mergeCell ref="AX35:AY35"/>
    <mergeCell ref="AX36:AY36"/>
    <mergeCell ref="AX37:AY37"/>
    <mergeCell ref="AX45:AY45"/>
    <mergeCell ref="AX46:AY46"/>
    <mergeCell ref="AX47:AY47"/>
    <mergeCell ref="AX48:AY48"/>
    <mergeCell ref="AX39:AY39"/>
    <mergeCell ref="AX40:AY40"/>
    <mergeCell ref="AX41:AY41"/>
    <mergeCell ref="AX42:AY42"/>
    <mergeCell ref="AX43:AY43"/>
    <mergeCell ref="AX44:AY44"/>
  </mergeCells>
  <hyperlinks>
    <hyperlink ref="BP22" r:id="rId1" xr:uid="{00000000-0004-0000-0200-000000000000}"/>
  </hyperlinks>
  <pageMargins left="0.7" right="0.7" top="0.75" bottom="0.75" header="0.3" footer="0.3"/>
  <pageSetup paperSize="9" orientation="portrait"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R71"/>
  <sheetViews>
    <sheetView topLeftCell="BW1" zoomScale="80" zoomScaleNormal="80" workbookViewId="0">
      <pane ySplit="2" topLeftCell="A3" activePane="bottomLeft" state="frozen"/>
      <selection pane="bottomLeft" activeCell="CJ8" sqref="CJ8"/>
    </sheetView>
  </sheetViews>
  <sheetFormatPr defaultColWidth="9.140625" defaultRowHeight="15" x14ac:dyDescent="0.25"/>
  <cols>
    <col min="1" max="5" width="65.140625" style="34" customWidth="1"/>
    <col min="6" max="6" width="68.85546875" style="34" customWidth="1"/>
    <col min="7" max="10" width="86.7109375" style="34" customWidth="1"/>
    <col min="11" max="12" width="74.7109375" style="34" customWidth="1"/>
    <col min="13" max="13" width="10.140625" style="34" customWidth="1"/>
    <col min="14" max="14" width="7.5703125" style="34" customWidth="1"/>
    <col min="15" max="15" width="9.28515625" style="34" customWidth="1"/>
    <col min="16" max="16" width="12.42578125" style="34" customWidth="1"/>
    <col min="17" max="17" width="11.140625" style="34" customWidth="1"/>
    <col min="18" max="21" width="16.28515625" style="34" customWidth="1"/>
    <col min="22" max="22" width="7.42578125" style="34" customWidth="1"/>
    <col min="23" max="23" width="13.42578125" style="34" customWidth="1"/>
    <col min="24" max="26" width="22.5703125" style="34" customWidth="1"/>
    <col min="27" max="27" width="37.7109375" style="34" bestFit="1" customWidth="1"/>
    <col min="28" max="30" width="22.5703125" style="34" customWidth="1"/>
    <col min="31" max="31" width="37.7109375" style="34" bestFit="1" customWidth="1"/>
    <col min="32" max="33" width="22.5703125" style="34" customWidth="1"/>
    <col min="34" max="34" width="14.7109375" style="34" customWidth="1"/>
    <col min="35" max="35" width="22.5703125" style="34" customWidth="1"/>
    <col min="36" max="36" width="22.42578125" style="34" bestFit="1" customWidth="1"/>
    <col min="37" max="37" width="17.42578125" style="34" bestFit="1" customWidth="1"/>
    <col min="38" max="38" width="13" style="34" customWidth="1"/>
    <col min="39" max="41" width="10.85546875" style="34" customWidth="1"/>
    <col min="42" max="42" width="20" style="34" customWidth="1"/>
    <col min="43" max="44" width="9" style="34" customWidth="1"/>
    <col min="45" max="45" width="38" style="34" bestFit="1" customWidth="1"/>
    <col min="46" max="46" width="10.85546875" style="34" customWidth="1"/>
    <col min="47" max="48" width="13.140625" style="34" customWidth="1"/>
    <col min="49" max="49" width="11.7109375" style="34" customWidth="1"/>
    <col min="50" max="50" width="10.7109375" style="34" customWidth="1"/>
    <col min="51" max="51" width="12.5703125" style="34" customWidth="1"/>
    <col min="52" max="52" width="16.85546875" style="34" customWidth="1"/>
    <col min="53" max="53" width="12.5703125" style="34" customWidth="1"/>
    <col min="54" max="54" width="21.5703125" style="34" customWidth="1"/>
    <col min="55" max="55" width="16.28515625" style="34" customWidth="1"/>
    <col min="56" max="57" width="16.7109375" style="34" customWidth="1"/>
    <col min="58" max="58" width="47.140625" style="34" customWidth="1"/>
    <col min="59" max="59" width="10.85546875" style="34" customWidth="1"/>
    <col min="60" max="60" width="6.85546875" style="34" customWidth="1"/>
    <col min="61" max="61" width="12.7109375" style="34" customWidth="1"/>
    <col min="62" max="62" width="13.28515625" style="34" customWidth="1"/>
    <col min="63" max="63" width="20.85546875" style="34" customWidth="1"/>
    <col min="64" max="64" width="19.140625" style="34" bestFit="1" customWidth="1"/>
    <col min="65" max="67" width="19.140625" style="34" customWidth="1"/>
    <col min="68" max="68" width="23.85546875" style="34" bestFit="1" customWidth="1"/>
    <col min="69" max="69" width="12.140625" style="34" bestFit="1" customWidth="1"/>
    <col min="70" max="70" width="11.85546875" style="34" bestFit="1" customWidth="1"/>
    <col min="71" max="71" width="13.7109375" style="34" bestFit="1" customWidth="1"/>
    <col min="72" max="72" width="28.42578125" style="34" bestFit="1" customWidth="1"/>
    <col min="73" max="73" width="28.42578125" style="34" customWidth="1"/>
    <col min="74" max="74" width="42" style="34" bestFit="1" customWidth="1"/>
    <col min="75" max="75" width="42" style="34" customWidth="1"/>
    <col min="76" max="77" width="28.42578125" style="34" customWidth="1"/>
    <col min="78" max="78" width="22.85546875" style="34" customWidth="1"/>
    <col min="79" max="79" width="13.140625" style="34" bestFit="1" customWidth="1"/>
    <col min="80" max="80" width="14.7109375" style="34" bestFit="1" customWidth="1"/>
    <col min="81" max="81" width="16.5703125" style="34" bestFit="1" customWidth="1"/>
    <col min="82" max="82" width="13.7109375" style="34" bestFit="1" customWidth="1"/>
    <col min="83" max="83" width="15.7109375" style="34" bestFit="1" customWidth="1"/>
    <col min="84" max="84" width="11.85546875" style="34" bestFit="1" customWidth="1"/>
    <col min="85" max="85" width="11.85546875" style="34" customWidth="1"/>
    <col min="86" max="86" width="16.7109375" style="34" bestFit="1" customWidth="1"/>
    <col min="87" max="87" width="17.5703125" style="34" bestFit="1" customWidth="1"/>
    <col min="88" max="88" width="22.42578125" style="34" bestFit="1" customWidth="1"/>
    <col min="89" max="16384" width="9.140625" style="34"/>
  </cols>
  <sheetData>
    <row r="1" spans="1:96" x14ac:dyDescent="0.25">
      <c r="A1" s="34">
        <v>345</v>
      </c>
      <c r="B1" s="34">
        <v>346</v>
      </c>
      <c r="C1" s="34">
        <v>347</v>
      </c>
      <c r="D1" s="34">
        <v>348</v>
      </c>
      <c r="F1" s="34">
        <v>349</v>
      </c>
      <c r="H1" s="34">
        <v>351</v>
      </c>
      <c r="I1" s="34">
        <v>352</v>
      </c>
      <c r="J1" s="34">
        <v>353</v>
      </c>
    </row>
    <row r="2" spans="1:96" ht="15.75" thickBot="1" x14ac:dyDescent="0.3">
      <c r="A2" s="15" t="s">
        <v>367</v>
      </c>
      <c r="B2" s="17" t="s">
        <v>0</v>
      </c>
      <c r="C2" s="16" t="s">
        <v>1</v>
      </c>
      <c r="D2" s="19" t="s">
        <v>318</v>
      </c>
      <c r="E2" s="25" t="s">
        <v>344</v>
      </c>
      <c r="F2" s="35" t="s">
        <v>366</v>
      </c>
      <c r="G2" s="72" t="s">
        <v>639</v>
      </c>
      <c r="H2" s="62" t="s">
        <v>574</v>
      </c>
      <c r="I2" s="45" t="s">
        <v>640</v>
      </c>
      <c r="J2" s="41" t="s">
        <v>392</v>
      </c>
      <c r="K2" s="78" t="s">
        <v>788</v>
      </c>
      <c r="L2" s="25" t="s">
        <v>429</v>
      </c>
      <c r="M2" s="34" t="s">
        <v>300</v>
      </c>
      <c r="O2" s="45" t="s">
        <v>493</v>
      </c>
      <c r="P2" s="45" t="s">
        <v>494</v>
      </c>
      <c r="Q2" s="45" t="s">
        <v>5</v>
      </c>
      <c r="R2" s="26" t="s">
        <v>471</v>
      </c>
      <c r="S2" s="26" t="s">
        <v>546</v>
      </c>
      <c r="T2" s="26" t="s">
        <v>540</v>
      </c>
      <c r="U2" s="26" t="s">
        <v>539</v>
      </c>
      <c r="V2" s="26" t="s">
        <v>472</v>
      </c>
      <c r="W2" s="63" t="s">
        <v>5</v>
      </c>
      <c r="X2" s="69" t="s">
        <v>615</v>
      </c>
      <c r="Y2" s="69" t="s">
        <v>618</v>
      </c>
      <c r="Z2" s="69" t="s">
        <v>539</v>
      </c>
      <c r="AA2" s="69" t="s">
        <v>5</v>
      </c>
      <c r="AB2" s="70" t="s">
        <v>616</v>
      </c>
      <c r="AC2" s="70" t="s">
        <v>638</v>
      </c>
      <c r="AD2" s="70" t="s">
        <v>539</v>
      </c>
      <c r="AE2" s="70" t="s">
        <v>5</v>
      </c>
      <c r="AF2" s="66" t="s">
        <v>415</v>
      </c>
      <c r="AG2" s="37" t="s">
        <v>539</v>
      </c>
      <c r="AH2" s="37" t="s">
        <v>5</v>
      </c>
      <c r="AI2" s="31" t="s">
        <v>373</v>
      </c>
      <c r="AJ2" s="30" t="s">
        <v>4</v>
      </c>
      <c r="AK2" s="30" t="s">
        <v>539</v>
      </c>
      <c r="AL2" s="31" t="s">
        <v>5</v>
      </c>
      <c r="AM2" s="25" t="s">
        <v>365</v>
      </c>
      <c r="AN2" s="25" t="s">
        <v>539</v>
      </c>
      <c r="AO2" s="25" t="s">
        <v>539</v>
      </c>
      <c r="AP2" s="25" t="s">
        <v>5</v>
      </c>
      <c r="AQ2" s="19" t="s">
        <v>325</v>
      </c>
      <c r="AR2" s="19" t="s">
        <v>539</v>
      </c>
      <c r="AS2" s="19" t="s">
        <v>5</v>
      </c>
      <c r="AT2" s="1" t="s">
        <v>3</v>
      </c>
      <c r="AU2" s="1" t="s">
        <v>4</v>
      </c>
      <c r="AV2" s="1" t="s">
        <v>539</v>
      </c>
      <c r="AW2" s="1" t="s">
        <v>5</v>
      </c>
      <c r="AX2" s="2" t="s">
        <v>6</v>
      </c>
      <c r="AY2" s="2" t="s">
        <v>7</v>
      </c>
      <c r="AZ2" s="2" t="s">
        <v>8</v>
      </c>
      <c r="BA2" s="2" t="s">
        <v>9</v>
      </c>
      <c r="BB2" s="2" t="s">
        <v>5</v>
      </c>
      <c r="BC2" s="3" t="s">
        <v>10</v>
      </c>
      <c r="BD2" s="3" t="s">
        <v>11</v>
      </c>
      <c r="BE2" s="3" t="s">
        <v>539</v>
      </c>
      <c r="BF2" s="3" t="s">
        <v>12</v>
      </c>
      <c r="BG2" s="3" t="s">
        <v>13</v>
      </c>
      <c r="BH2" s="3" t="s">
        <v>14</v>
      </c>
      <c r="BI2" s="3" t="s">
        <v>15</v>
      </c>
      <c r="BJ2" s="3" t="s">
        <v>16</v>
      </c>
      <c r="BK2" s="3" t="s">
        <v>5</v>
      </c>
      <c r="BL2" s="34" t="s">
        <v>548</v>
      </c>
      <c r="BM2" s="55" t="s">
        <v>549</v>
      </c>
      <c r="BO2" s="57" t="s">
        <v>552</v>
      </c>
      <c r="BP2" s="57"/>
      <c r="BQ2" s="4" t="s">
        <v>490</v>
      </c>
      <c r="BR2" s="4" t="s">
        <v>18</v>
      </c>
      <c r="BS2" s="4" t="s">
        <v>19</v>
      </c>
      <c r="BT2" s="4" t="s">
        <v>20</v>
      </c>
      <c r="BU2" s="4"/>
      <c r="BV2" s="4" t="s">
        <v>698</v>
      </c>
      <c r="BW2" s="4"/>
      <c r="BX2" s="4"/>
      <c r="BY2" s="4"/>
      <c r="BZ2" s="4" t="s">
        <v>21</v>
      </c>
      <c r="CA2" s="4" t="s">
        <v>22</v>
      </c>
      <c r="CB2" s="4" t="s">
        <v>23</v>
      </c>
      <c r="CC2" s="4" t="s">
        <v>24</v>
      </c>
      <c r="CD2" s="4" t="s">
        <v>25</v>
      </c>
      <c r="CE2" s="4" t="s">
        <v>26</v>
      </c>
      <c r="CF2" s="4" t="s">
        <v>27</v>
      </c>
      <c r="CG2" s="4"/>
      <c r="CH2" s="4" t="s">
        <v>28</v>
      </c>
      <c r="CI2" s="4" t="s">
        <v>29</v>
      </c>
      <c r="CJ2" s="4" t="s">
        <v>30</v>
      </c>
      <c r="CK2" s="4" t="s">
        <v>31</v>
      </c>
    </row>
    <row r="3" spans="1:96" ht="15.75" thickBot="1" x14ac:dyDescent="0.3">
      <c r="A3" s="34" t="s">
        <v>32</v>
      </c>
      <c r="B3" s="34" t="s">
        <v>32</v>
      </c>
      <c r="C3" s="34" t="s">
        <v>32</v>
      </c>
      <c r="D3" s="34" t="s">
        <v>32</v>
      </c>
      <c r="E3" s="34" t="s">
        <v>32</v>
      </c>
      <c r="F3" s="34" t="s">
        <v>32</v>
      </c>
      <c r="G3" s="34" t="s">
        <v>575</v>
      </c>
      <c r="H3" s="34" t="s">
        <v>575</v>
      </c>
      <c r="I3" s="34" t="s">
        <v>575</v>
      </c>
      <c r="J3" s="34" t="s">
        <v>32</v>
      </c>
      <c r="K3" s="34" t="s">
        <v>753</v>
      </c>
      <c r="L3" s="34" t="s">
        <v>32</v>
      </c>
      <c r="O3" s="45">
        <v>801</v>
      </c>
      <c r="P3" s="45" t="s">
        <v>500</v>
      </c>
      <c r="Q3" s="45"/>
      <c r="R3" s="26">
        <v>81281455</v>
      </c>
      <c r="S3" s="26" t="s">
        <v>560</v>
      </c>
      <c r="T3" s="26" t="s">
        <v>455</v>
      </c>
      <c r="U3" s="26" t="s">
        <v>525</v>
      </c>
      <c r="V3" s="26">
        <v>101</v>
      </c>
      <c r="W3" s="63"/>
      <c r="X3" s="69">
        <v>905</v>
      </c>
      <c r="Y3" s="69">
        <v>1713848</v>
      </c>
      <c r="Z3" s="69">
        <v>905</v>
      </c>
      <c r="AA3" s="69"/>
      <c r="AB3" s="70">
        <v>705</v>
      </c>
      <c r="AC3" s="70">
        <v>1712894</v>
      </c>
      <c r="AD3" s="70" t="s">
        <v>624</v>
      </c>
      <c r="AE3" s="70"/>
      <c r="AF3" s="67">
        <v>1305</v>
      </c>
      <c r="AG3" s="47">
        <v>205</v>
      </c>
      <c r="AH3" s="37"/>
      <c r="AI3" s="32">
        <v>205</v>
      </c>
      <c r="AJ3" s="31" t="s">
        <v>379</v>
      </c>
      <c r="AK3" s="31">
        <v>405</v>
      </c>
      <c r="AL3" s="31"/>
      <c r="AM3" s="26" t="s">
        <v>351</v>
      </c>
      <c r="AN3" s="26">
        <v>505</v>
      </c>
      <c r="AO3" s="26">
        <v>705</v>
      </c>
      <c r="AP3" s="27"/>
      <c r="AQ3" s="20" t="s">
        <v>330</v>
      </c>
      <c r="AR3" s="20">
        <v>305</v>
      </c>
      <c r="AS3" s="21"/>
      <c r="AT3" s="5">
        <v>508</v>
      </c>
      <c r="AU3" s="5" t="s">
        <v>104</v>
      </c>
      <c r="AV3" s="5">
        <v>805</v>
      </c>
      <c r="AW3" s="5"/>
      <c r="AX3" s="9">
        <v>606</v>
      </c>
      <c r="AY3" s="9" t="s">
        <v>34</v>
      </c>
      <c r="AZ3" s="9">
        <v>199994</v>
      </c>
      <c r="BA3" s="9">
        <v>3773771</v>
      </c>
      <c r="BB3" s="2"/>
      <c r="BC3" s="10">
        <v>1208</v>
      </c>
      <c r="BD3" s="10">
        <v>3773771</v>
      </c>
      <c r="BE3" s="10">
        <v>605</v>
      </c>
      <c r="BF3" s="11" t="s">
        <v>105</v>
      </c>
      <c r="BG3" s="10" t="s">
        <v>106</v>
      </c>
      <c r="BH3" s="10" t="s">
        <v>107</v>
      </c>
      <c r="BI3" s="10" t="s">
        <v>108</v>
      </c>
      <c r="BJ3" s="10">
        <v>7</v>
      </c>
      <c r="BK3" s="10"/>
      <c r="BL3" s="34" t="s">
        <v>670</v>
      </c>
      <c r="BM3" s="34" t="s">
        <v>544</v>
      </c>
      <c r="BN3" s="34" t="s">
        <v>567</v>
      </c>
      <c r="BO3" s="34" t="s">
        <v>568</v>
      </c>
      <c r="BP3" s="34" t="s">
        <v>671</v>
      </c>
      <c r="BQ3" s="12" t="s">
        <v>109</v>
      </c>
      <c r="BR3" s="12" t="s">
        <v>301</v>
      </c>
      <c r="BS3" s="12" t="s">
        <v>110</v>
      </c>
      <c r="BT3" s="12" t="s">
        <v>111</v>
      </c>
      <c r="BU3" s="12" t="s">
        <v>670</v>
      </c>
      <c r="BV3" s="12" t="s">
        <v>650</v>
      </c>
      <c r="BW3" s="12"/>
      <c r="BX3" s="12"/>
      <c r="BY3" s="12"/>
      <c r="BZ3" s="12" t="s">
        <v>112</v>
      </c>
      <c r="CA3" s="12" t="s">
        <v>113</v>
      </c>
      <c r="CB3" s="75" t="s">
        <v>697</v>
      </c>
      <c r="CC3" s="12" t="s">
        <v>114</v>
      </c>
      <c r="CD3" s="12">
        <v>63</v>
      </c>
      <c r="CE3" s="12" t="s">
        <v>43</v>
      </c>
      <c r="CF3" s="12" t="s">
        <v>44</v>
      </c>
      <c r="CG3" s="12" t="s">
        <v>545</v>
      </c>
      <c r="CH3" s="12" t="s">
        <v>45</v>
      </c>
      <c r="CI3" s="12" t="s">
        <v>115</v>
      </c>
      <c r="CJ3" s="12" t="s">
        <v>116</v>
      </c>
      <c r="CK3" s="12" t="s">
        <v>117</v>
      </c>
      <c r="CL3" s="6"/>
      <c r="CM3" s="7"/>
      <c r="CN3" s="7"/>
      <c r="CO3" s="7"/>
      <c r="CP3" s="7"/>
      <c r="CQ3" s="8"/>
      <c r="CR3" s="7"/>
    </row>
    <row r="4" spans="1:96" ht="15.75" thickBot="1" x14ac:dyDescent="0.3">
      <c r="A4" s="34" t="s">
        <v>49</v>
      </c>
      <c r="B4" s="34" t="s">
        <v>49</v>
      </c>
      <c r="C4" s="34" t="s">
        <v>49</v>
      </c>
      <c r="D4" s="34" t="s">
        <v>49</v>
      </c>
      <c r="E4" s="34" t="s">
        <v>49</v>
      </c>
      <c r="F4" s="34" t="s">
        <v>49</v>
      </c>
      <c r="G4" s="34" t="s">
        <v>576</v>
      </c>
      <c r="H4" s="34" t="s">
        <v>576</v>
      </c>
      <c r="I4" s="34" t="s">
        <v>576</v>
      </c>
      <c r="J4" s="34" t="s">
        <v>49</v>
      </c>
      <c r="K4" s="34" t="s">
        <v>32</v>
      </c>
      <c r="L4" s="34" t="s">
        <v>49</v>
      </c>
      <c r="N4" s="22" t="s">
        <v>316</v>
      </c>
      <c r="O4" s="45"/>
      <c r="P4" s="45"/>
      <c r="Q4" s="45"/>
      <c r="X4" s="18"/>
      <c r="Y4" s="18"/>
      <c r="Z4" s="18"/>
      <c r="AA4" s="18"/>
      <c r="AB4" s="18"/>
      <c r="AC4" s="18"/>
      <c r="AD4" s="18"/>
      <c r="AE4" s="18"/>
      <c r="BL4" s="22" t="s">
        <v>300</v>
      </c>
      <c r="BM4" s="22"/>
      <c r="BN4" s="22"/>
      <c r="BO4" s="22"/>
      <c r="BP4" s="22"/>
      <c r="CB4" s="7"/>
    </row>
    <row r="5" spans="1:96" ht="15.75" thickBot="1" x14ac:dyDescent="0.3">
      <c r="A5" s="34" t="s">
        <v>50</v>
      </c>
      <c r="B5" s="34" t="s">
        <v>50</v>
      </c>
      <c r="C5" s="34" t="s">
        <v>50</v>
      </c>
      <c r="D5" s="34" t="s">
        <v>50</v>
      </c>
      <c r="E5" s="34" t="s">
        <v>50</v>
      </c>
      <c r="F5" s="34" t="s">
        <v>50</v>
      </c>
      <c r="G5" s="34" t="s">
        <v>577</v>
      </c>
      <c r="H5" s="34" t="s">
        <v>577</v>
      </c>
      <c r="I5" s="34" t="s">
        <v>577</v>
      </c>
      <c r="J5" s="34" t="s">
        <v>50</v>
      </c>
      <c r="K5" s="34" t="s">
        <v>754</v>
      </c>
      <c r="L5" s="34" t="s">
        <v>50</v>
      </c>
      <c r="M5" s="12" t="s">
        <v>56</v>
      </c>
      <c r="N5" s="34" t="s">
        <v>304</v>
      </c>
      <c r="O5" s="45">
        <v>801</v>
      </c>
      <c r="P5" s="45" t="s">
        <v>496</v>
      </c>
      <c r="Q5" s="45"/>
      <c r="R5" s="26">
        <v>81281451</v>
      </c>
      <c r="S5" s="26" t="s">
        <v>569</v>
      </c>
      <c r="T5" s="26" t="s">
        <v>451</v>
      </c>
      <c r="U5" s="46" t="s">
        <v>521</v>
      </c>
      <c r="V5" s="26">
        <v>101</v>
      </c>
      <c r="W5" s="63"/>
      <c r="X5" s="69">
        <v>901</v>
      </c>
      <c r="Y5" s="69">
        <v>1713844</v>
      </c>
      <c r="Z5" s="69">
        <v>901</v>
      </c>
      <c r="AA5" s="69"/>
      <c r="AB5" s="70">
        <v>701</v>
      </c>
      <c r="AC5" s="70">
        <v>1712890</v>
      </c>
      <c r="AD5" s="71" t="s">
        <v>620</v>
      </c>
      <c r="AE5" s="70"/>
      <c r="AF5" s="67">
        <v>1301</v>
      </c>
      <c r="AG5" s="39">
        <v>201</v>
      </c>
      <c r="AH5" s="37"/>
      <c r="AI5" s="32">
        <v>201</v>
      </c>
      <c r="AJ5" s="31" t="s">
        <v>375</v>
      </c>
      <c r="AK5" s="31">
        <v>401</v>
      </c>
      <c r="AL5" s="31"/>
      <c r="AM5" s="26" t="s">
        <v>347</v>
      </c>
      <c r="AN5" s="26">
        <v>501</v>
      </c>
      <c r="AO5" s="26">
        <v>701</v>
      </c>
      <c r="AP5" s="36"/>
      <c r="AQ5" s="20" t="s">
        <v>326</v>
      </c>
      <c r="AR5" s="20">
        <v>301</v>
      </c>
      <c r="AS5" s="21"/>
      <c r="AT5" s="5">
        <v>501</v>
      </c>
      <c r="AU5" s="5" t="s">
        <v>51</v>
      </c>
      <c r="AV5" s="5">
        <v>801</v>
      </c>
      <c r="AW5" s="5"/>
      <c r="AX5" s="9">
        <v>601</v>
      </c>
      <c r="AY5" s="9" t="s">
        <v>182</v>
      </c>
      <c r="AZ5" s="9">
        <v>199990</v>
      </c>
      <c r="BA5" s="9">
        <v>3773767</v>
      </c>
      <c r="BB5" s="9"/>
      <c r="BC5" s="10">
        <v>1221</v>
      </c>
      <c r="BD5" s="10">
        <v>3773767</v>
      </c>
      <c r="BE5" s="10">
        <v>601</v>
      </c>
      <c r="BF5" s="10" t="s">
        <v>52</v>
      </c>
      <c r="BG5" s="10" t="s">
        <v>53</v>
      </c>
      <c r="BH5" s="10" t="s">
        <v>54</v>
      </c>
      <c r="BI5" s="10" t="s">
        <v>55</v>
      </c>
      <c r="BJ5" s="10">
        <v>3</v>
      </c>
      <c r="BK5" s="10"/>
      <c r="BL5" s="54" t="str">
        <f t="shared" ref="BL5:BL14" si="0">"optimus_"&amp;LOWER(BT5)</f>
        <v>optimus_mars</v>
      </c>
      <c r="BM5" s="54" t="s">
        <v>544</v>
      </c>
      <c r="BN5" s="34" t="s">
        <v>566</v>
      </c>
      <c r="BP5" s="60" t="s">
        <v>556</v>
      </c>
      <c r="BQ5" s="12" t="s">
        <v>56</v>
      </c>
      <c r="BR5" s="12" t="str">
        <f t="shared" ref="BR5:BR22" si="1">TRIM(LEFT(BZ5,3))</f>
        <v>MRS</v>
      </c>
      <c r="BS5" s="12" t="s">
        <v>57</v>
      </c>
      <c r="BT5" s="12" t="s">
        <v>58</v>
      </c>
      <c r="BU5" s="12" t="str">
        <f>"optimus_"&amp;LOWER(BT5)</f>
        <v>optimus_mars</v>
      </c>
      <c r="BV5" s="73" t="s">
        <v>646</v>
      </c>
      <c r="BW5" s="73"/>
      <c r="BX5" s="73"/>
      <c r="BY5" s="73"/>
      <c r="BZ5" s="12" t="s">
        <v>59</v>
      </c>
      <c r="CA5" s="12" t="s">
        <v>60</v>
      </c>
      <c r="CB5" s="12" t="str">
        <f t="shared" ref="CB5:CB22" si="2">RIGHT(CA5,4)&amp;"-"&amp;MID(CA5,4,2)&amp;"-"&amp;LEFT(CA5,2)</f>
        <v>1988-12-18</v>
      </c>
      <c r="CC5" s="12" t="s">
        <v>61</v>
      </c>
      <c r="CD5" s="12">
        <v>61</v>
      </c>
      <c r="CE5" s="12" t="s">
        <v>43</v>
      </c>
      <c r="CF5" s="12" t="s">
        <v>44</v>
      </c>
      <c r="CG5" s="12" t="s">
        <v>545</v>
      </c>
      <c r="CH5" s="12" t="s">
        <v>45</v>
      </c>
      <c r="CI5" s="12" t="s">
        <v>62</v>
      </c>
      <c r="CJ5" s="12" t="s">
        <v>63</v>
      </c>
      <c r="CK5" s="12" t="s">
        <v>64</v>
      </c>
      <c r="CL5" s="6"/>
      <c r="CM5" s="7"/>
      <c r="CN5" s="7"/>
      <c r="CO5" s="7"/>
      <c r="CP5" s="7"/>
      <c r="CQ5" s="8"/>
      <c r="CR5" s="7"/>
    </row>
    <row r="6" spans="1:96" ht="30.75" thickBot="1" x14ac:dyDescent="0.3">
      <c r="A6" s="34" t="s">
        <v>65</v>
      </c>
      <c r="B6" s="34" t="s">
        <v>65</v>
      </c>
      <c r="C6" s="34" t="s">
        <v>65</v>
      </c>
      <c r="D6" s="34" t="s">
        <v>65</v>
      </c>
      <c r="E6" s="34" t="s">
        <v>65</v>
      </c>
      <c r="F6" s="34" t="s">
        <v>65</v>
      </c>
      <c r="G6" s="34" t="s">
        <v>578</v>
      </c>
      <c r="H6" s="34" t="s">
        <v>578</v>
      </c>
      <c r="I6" s="34" t="s">
        <v>578</v>
      </c>
      <c r="J6" s="34" t="s">
        <v>65</v>
      </c>
      <c r="K6" s="34" t="s">
        <v>755</v>
      </c>
      <c r="L6" s="34" t="s">
        <v>65</v>
      </c>
      <c r="M6" s="12" t="s">
        <v>68</v>
      </c>
      <c r="N6" s="34" t="s">
        <v>304</v>
      </c>
      <c r="O6" s="45">
        <v>802</v>
      </c>
      <c r="P6" s="45" t="s">
        <v>497</v>
      </c>
      <c r="Q6" s="45"/>
      <c r="R6" s="26"/>
      <c r="S6" s="26"/>
      <c r="T6" s="26" t="s">
        <v>452</v>
      </c>
      <c r="U6" s="46" t="s">
        <v>522</v>
      </c>
      <c r="V6" s="26">
        <v>101</v>
      </c>
      <c r="W6" s="63"/>
      <c r="X6" s="69">
        <v>902</v>
      </c>
      <c r="Y6" s="69">
        <v>1713845</v>
      </c>
      <c r="Z6" s="69">
        <v>902</v>
      </c>
      <c r="AA6" s="69"/>
      <c r="AB6" s="70">
        <v>702</v>
      </c>
      <c r="AC6" s="70">
        <v>1712891</v>
      </c>
      <c r="AD6" s="71" t="s">
        <v>621</v>
      </c>
      <c r="AE6" s="70"/>
      <c r="AF6" s="67">
        <v>1302</v>
      </c>
      <c r="AG6" s="39">
        <v>202</v>
      </c>
      <c r="AH6" s="37"/>
      <c r="AI6" s="32">
        <v>202</v>
      </c>
      <c r="AJ6" s="31" t="s">
        <v>376</v>
      </c>
      <c r="AK6" s="31">
        <v>402</v>
      </c>
      <c r="AL6" s="31"/>
      <c r="AM6" s="26" t="s">
        <v>348</v>
      </c>
      <c r="AN6" s="26">
        <v>502</v>
      </c>
      <c r="AO6" s="26">
        <v>702</v>
      </c>
      <c r="AP6" s="27"/>
      <c r="AQ6" s="20" t="s">
        <v>327</v>
      </c>
      <c r="AR6" s="20">
        <v>302</v>
      </c>
      <c r="AS6" s="20"/>
      <c r="AT6" s="5">
        <v>502</v>
      </c>
      <c r="AU6" s="5" t="s">
        <v>66</v>
      </c>
      <c r="AV6" s="5">
        <v>802</v>
      </c>
      <c r="AW6" s="5"/>
      <c r="AX6" s="9">
        <v>602</v>
      </c>
      <c r="AY6" s="9" t="s">
        <v>34</v>
      </c>
      <c r="AZ6" s="9">
        <v>199991</v>
      </c>
      <c r="BA6" s="9">
        <v>3773768</v>
      </c>
      <c r="BB6" s="2"/>
      <c r="BC6" s="10">
        <v>1216</v>
      </c>
      <c r="BD6" s="10">
        <v>3773768</v>
      </c>
      <c r="BE6" s="10">
        <v>602</v>
      </c>
      <c r="BF6" s="11" t="s">
        <v>67</v>
      </c>
      <c r="BG6" s="10" t="s">
        <v>53</v>
      </c>
      <c r="BH6" s="10" t="s">
        <v>54</v>
      </c>
      <c r="BI6" s="10" t="s">
        <v>55</v>
      </c>
      <c r="BJ6" s="10">
        <v>3</v>
      </c>
      <c r="BK6" s="10"/>
      <c r="BL6" s="54" t="str">
        <f t="shared" si="0"/>
        <v>optimus_snickers</v>
      </c>
      <c r="BM6" s="54" t="s">
        <v>544</v>
      </c>
      <c r="BN6" s="34" t="s">
        <v>566</v>
      </c>
      <c r="BO6" s="58" t="s">
        <v>553</v>
      </c>
      <c r="BP6" s="58" t="str">
        <f>"jamesconnors123+"&amp;BT6&amp;"@gmail.com"</f>
        <v>jamesconnors123+SNICKERS@gmail.com</v>
      </c>
      <c r="BQ6" s="12" t="s">
        <v>68</v>
      </c>
      <c r="BR6" s="12" t="str">
        <f t="shared" si="1"/>
        <v>MR</v>
      </c>
      <c r="BS6" s="12" t="s">
        <v>69</v>
      </c>
      <c r="BT6" s="12" t="s">
        <v>70</v>
      </c>
      <c r="BU6" s="12" t="str">
        <f t="shared" ref="BU6:BU22" si="3">"optimus_"&amp;LOWER(BT6)</f>
        <v>optimus_snickers</v>
      </c>
      <c r="BV6" s="12" t="s">
        <v>647</v>
      </c>
      <c r="BW6" s="12"/>
      <c r="BX6" s="12"/>
      <c r="BY6" s="12"/>
      <c r="BZ6" s="12" t="s">
        <v>71</v>
      </c>
      <c r="CA6" s="12" t="s">
        <v>72</v>
      </c>
      <c r="CB6" s="12" t="str">
        <f t="shared" si="2"/>
        <v>1984-01-20</v>
      </c>
      <c r="CC6" s="12" t="s">
        <v>73</v>
      </c>
      <c r="CD6" s="12">
        <v>63</v>
      </c>
      <c r="CE6" s="12" t="s">
        <v>43</v>
      </c>
      <c r="CF6" s="12" t="s">
        <v>44</v>
      </c>
      <c r="CG6" s="12" t="s">
        <v>545</v>
      </c>
      <c r="CH6" s="12" t="s">
        <v>45</v>
      </c>
      <c r="CI6" s="12" t="s">
        <v>74</v>
      </c>
      <c r="CJ6" s="12" t="s">
        <v>75</v>
      </c>
      <c r="CK6" s="12" t="s">
        <v>76</v>
      </c>
      <c r="CL6" s="6"/>
      <c r="CM6" s="7"/>
      <c r="CN6" s="7"/>
      <c r="CO6" s="7"/>
      <c r="CP6" s="7"/>
      <c r="CQ6" s="8"/>
      <c r="CR6" s="7"/>
    </row>
    <row r="7" spans="1:96" ht="30.75" thickBot="1" x14ac:dyDescent="0.3">
      <c r="A7" s="34" t="s">
        <v>77</v>
      </c>
      <c r="B7" s="34" t="s">
        <v>77</v>
      </c>
      <c r="C7" s="34" t="s">
        <v>77</v>
      </c>
      <c r="D7" s="34" t="s">
        <v>77</v>
      </c>
      <c r="E7" s="34" t="s">
        <v>77</v>
      </c>
      <c r="F7" s="34" t="s">
        <v>77</v>
      </c>
      <c r="G7" s="34" t="s">
        <v>579</v>
      </c>
      <c r="H7" s="34" t="s">
        <v>579</v>
      </c>
      <c r="I7" s="34" t="s">
        <v>579</v>
      </c>
      <c r="J7" s="34" t="s">
        <v>77</v>
      </c>
      <c r="K7" s="34" t="s">
        <v>756</v>
      </c>
      <c r="L7" s="34" t="s">
        <v>77</v>
      </c>
      <c r="M7" s="12" t="s">
        <v>81</v>
      </c>
      <c r="N7" s="34" t="s">
        <v>304</v>
      </c>
      <c r="O7" s="45">
        <v>804</v>
      </c>
      <c r="P7" s="45" t="s">
        <v>498</v>
      </c>
      <c r="Q7" s="45"/>
      <c r="R7" s="26">
        <v>81281452</v>
      </c>
      <c r="S7" s="26" t="s">
        <v>547</v>
      </c>
      <c r="T7" s="26" t="s">
        <v>453</v>
      </c>
      <c r="U7" s="46" t="s">
        <v>523</v>
      </c>
      <c r="V7" s="26">
        <v>101</v>
      </c>
      <c r="W7" s="64" t="s">
        <v>570</v>
      </c>
      <c r="X7" s="69">
        <v>903</v>
      </c>
      <c r="Y7" s="69">
        <v>1713846</v>
      </c>
      <c r="Z7" s="69">
        <v>903</v>
      </c>
      <c r="AA7" s="69"/>
      <c r="AB7" s="70">
        <v>703</v>
      </c>
      <c r="AC7" s="70">
        <v>1712892</v>
      </c>
      <c r="AD7" s="71" t="s">
        <v>622</v>
      </c>
      <c r="AE7" s="70"/>
      <c r="AF7" s="67">
        <v>1303</v>
      </c>
      <c r="AG7" s="39">
        <v>203</v>
      </c>
      <c r="AH7" s="37"/>
      <c r="AI7" s="32">
        <v>203</v>
      </c>
      <c r="AJ7" s="31" t="s">
        <v>377</v>
      </c>
      <c r="AK7" s="31">
        <v>403</v>
      </c>
      <c r="AL7" s="31"/>
      <c r="AM7" s="26" t="s">
        <v>349</v>
      </c>
      <c r="AN7" s="26">
        <v>503</v>
      </c>
      <c r="AO7" s="26">
        <v>703</v>
      </c>
      <c r="AP7" s="27"/>
      <c r="AQ7" s="20" t="s">
        <v>328</v>
      </c>
      <c r="AR7" s="20">
        <v>303</v>
      </c>
      <c r="AS7" s="20"/>
      <c r="AT7" s="5">
        <v>504</v>
      </c>
      <c r="AU7" s="5" t="s">
        <v>78</v>
      </c>
      <c r="AV7" s="5">
        <v>803</v>
      </c>
      <c r="AW7" s="5"/>
      <c r="AX7" s="9">
        <v>604</v>
      </c>
      <c r="AY7" s="9" t="s">
        <v>182</v>
      </c>
      <c r="AZ7" s="9">
        <v>199992</v>
      </c>
      <c r="BA7" s="9">
        <v>3773769</v>
      </c>
      <c r="BB7" s="2"/>
      <c r="BC7" s="10">
        <v>1203</v>
      </c>
      <c r="BD7" s="10">
        <v>3773769</v>
      </c>
      <c r="BE7" s="10">
        <v>603</v>
      </c>
      <c r="BF7" s="11" t="s">
        <v>67</v>
      </c>
      <c r="BG7" s="10" t="s">
        <v>79</v>
      </c>
      <c r="BH7" s="10" t="s">
        <v>79</v>
      </c>
      <c r="BI7" s="10" t="s">
        <v>80</v>
      </c>
      <c r="BJ7" s="10">
        <v>9</v>
      </c>
      <c r="BK7" s="10"/>
      <c r="BL7" s="54" t="str">
        <f t="shared" si="0"/>
        <v>optimus_boost</v>
      </c>
      <c r="BM7" s="54" t="s">
        <v>544</v>
      </c>
      <c r="BN7" s="34" t="s">
        <v>566</v>
      </c>
      <c r="BO7" s="54">
        <v>-312923290</v>
      </c>
      <c r="BP7" s="58" t="str">
        <f t="shared" ref="BP7:BP21" si="4">"jamesconnors123+"&amp;BT7&amp;"@gmail.com"</f>
        <v>jamesconnors123+BOOST@gmail.com</v>
      </c>
      <c r="BQ7" s="12" t="s">
        <v>81</v>
      </c>
      <c r="BR7" s="12" t="str">
        <f t="shared" si="1"/>
        <v>MR</v>
      </c>
      <c r="BS7" s="12" t="s">
        <v>82</v>
      </c>
      <c r="BT7" s="12" t="s">
        <v>83</v>
      </c>
      <c r="BU7" s="12" t="str">
        <f t="shared" si="3"/>
        <v>optimus_boost</v>
      </c>
      <c r="BV7" s="12" t="s">
        <v>648</v>
      </c>
      <c r="BW7" s="12"/>
      <c r="BX7" s="12"/>
      <c r="BY7" s="12"/>
      <c r="BZ7" s="12" t="s">
        <v>84</v>
      </c>
      <c r="CA7" s="12" t="s">
        <v>85</v>
      </c>
      <c r="CB7" s="12" t="str">
        <f t="shared" si="2"/>
        <v>1990-11-10</v>
      </c>
      <c r="CC7" s="12" t="s">
        <v>86</v>
      </c>
      <c r="CD7" s="12">
        <v>65</v>
      </c>
      <c r="CE7" s="12" t="s">
        <v>43</v>
      </c>
      <c r="CF7" s="12" t="s">
        <v>44</v>
      </c>
      <c r="CG7" s="12" t="s">
        <v>545</v>
      </c>
      <c r="CH7" s="12" t="s">
        <v>45</v>
      </c>
      <c r="CI7" s="12" t="s">
        <v>87</v>
      </c>
      <c r="CJ7" s="12" t="s">
        <v>88</v>
      </c>
      <c r="CK7" s="12" t="s">
        <v>89</v>
      </c>
      <c r="CL7" s="6"/>
      <c r="CM7" s="7"/>
      <c r="CN7" s="7"/>
      <c r="CO7" s="7"/>
      <c r="CP7" s="7"/>
      <c r="CQ7" s="8"/>
      <c r="CR7" s="7"/>
    </row>
    <row r="8" spans="1:96" ht="30.75" thickBot="1" x14ac:dyDescent="0.3">
      <c r="A8" s="34" t="s">
        <v>90</v>
      </c>
      <c r="B8" s="34" t="s">
        <v>90</v>
      </c>
      <c r="C8" s="34" t="s">
        <v>90</v>
      </c>
      <c r="D8" s="34" t="s">
        <v>90</v>
      </c>
      <c r="E8" s="34" t="s">
        <v>90</v>
      </c>
      <c r="F8" s="34" t="s">
        <v>90</v>
      </c>
      <c r="G8" s="34" t="s">
        <v>580</v>
      </c>
      <c r="H8" s="34" t="s">
        <v>580</v>
      </c>
      <c r="I8" s="34" t="s">
        <v>580</v>
      </c>
      <c r="J8" s="34" t="s">
        <v>90</v>
      </c>
      <c r="K8" s="34" t="s">
        <v>757</v>
      </c>
      <c r="L8" s="34" t="s">
        <v>90</v>
      </c>
      <c r="M8" s="12" t="s">
        <v>94</v>
      </c>
      <c r="N8" s="34" t="s">
        <v>304</v>
      </c>
      <c r="O8" s="45"/>
      <c r="P8" s="45" t="s">
        <v>499</v>
      </c>
      <c r="Q8" s="45"/>
      <c r="R8" s="26">
        <v>81281452</v>
      </c>
      <c r="S8" s="26" t="s">
        <v>560</v>
      </c>
      <c r="T8" s="26" t="s">
        <v>454</v>
      </c>
      <c r="U8" s="46" t="s">
        <v>524</v>
      </c>
      <c r="V8" s="26">
        <v>101</v>
      </c>
      <c r="W8" s="63"/>
      <c r="X8" s="69">
        <v>904</v>
      </c>
      <c r="Y8" s="69">
        <v>1713847</v>
      </c>
      <c r="Z8" s="69">
        <v>904</v>
      </c>
      <c r="AA8" s="69"/>
      <c r="AB8" s="70">
        <v>704</v>
      </c>
      <c r="AC8" s="70">
        <v>1712893</v>
      </c>
      <c r="AD8" s="71" t="s">
        <v>623</v>
      </c>
      <c r="AE8" s="70"/>
      <c r="AF8" s="67">
        <v>1304</v>
      </c>
      <c r="AG8" s="39">
        <v>204</v>
      </c>
      <c r="AH8" s="37"/>
      <c r="AI8" s="32">
        <v>204</v>
      </c>
      <c r="AJ8" s="31" t="s">
        <v>378</v>
      </c>
      <c r="AK8" s="31">
        <v>404</v>
      </c>
      <c r="AL8" s="31"/>
      <c r="AM8" s="26" t="s">
        <v>350</v>
      </c>
      <c r="AN8" s="26">
        <v>504</v>
      </c>
      <c r="AO8" s="26">
        <v>704</v>
      </c>
      <c r="AP8" s="27"/>
      <c r="AQ8" s="20" t="s">
        <v>329</v>
      </c>
      <c r="AR8" s="20">
        <v>304</v>
      </c>
      <c r="AS8" s="43" t="s">
        <v>571</v>
      </c>
      <c r="AT8" s="5">
        <v>503</v>
      </c>
      <c r="AU8" s="5" t="s">
        <v>91</v>
      </c>
      <c r="AV8" s="5">
        <v>804</v>
      </c>
      <c r="AW8" s="5"/>
      <c r="AX8" s="9">
        <v>605</v>
      </c>
      <c r="AY8" s="9" t="s">
        <v>34</v>
      </c>
      <c r="AZ8" s="9">
        <v>199993</v>
      </c>
      <c r="BA8" s="9">
        <v>3773770</v>
      </c>
      <c r="BB8" s="2"/>
      <c r="BC8" s="10">
        <v>1204</v>
      </c>
      <c r="BD8" s="10">
        <v>3773770</v>
      </c>
      <c r="BE8" s="10">
        <v>604</v>
      </c>
      <c r="BF8" s="10" t="s">
        <v>92</v>
      </c>
      <c r="BG8" s="10" t="s">
        <v>54</v>
      </c>
      <c r="BH8" s="10" t="s">
        <v>54</v>
      </c>
      <c r="BI8" s="10" t="s">
        <v>93</v>
      </c>
      <c r="BJ8" s="10">
        <v>3</v>
      </c>
      <c r="BK8" s="10"/>
      <c r="BL8" s="54" t="str">
        <f t="shared" si="0"/>
        <v>optimus_twirl</v>
      </c>
      <c r="BM8" s="54" t="s">
        <v>544</v>
      </c>
      <c r="BN8" s="34" t="s">
        <v>566</v>
      </c>
      <c r="BO8" s="54"/>
      <c r="BP8" s="58" t="str">
        <f t="shared" si="4"/>
        <v>jamesconnors123+TWIRL@gmail.com</v>
      </c>
      <c r="BQ8" s="12" t="s">
        <v>94</v>
      </c>
      <c r="BR8" s="12" t="str">
        <f t="shared" si="1"/>
        <v>MRS</v>
      </c>
      <c r="BS8" s="12" t="s">
        <v>95</v>
      </c>
      <c r="BT8" s="12" t="s">
        <v>96</v>
      </c>
      <c r="BU8" s="12" t="str">
        <f t="shared" si="3"/>
        <v>optimus_twirl</v>
      </c>
      <c r="BV8" s="12" t="s">
        <v>649</v>
      </c>
      <c r="BW8" s="12"/>
      <c r="BX8" s="12"/>
      <c r="BY8" s="12"/>
      <c r="BZ8" s="12" t="s">
        <v>97</v>
      </c>
      <c r="CA8" s="12" t="s">
        <v>98</v>
      </c>
      <c r="CB8" s="12" t="str">
        <f t="shared" si="2"/>
        <v>1975-10-18</v>
      </c>
      <c r="CC8" s="12">
        <v>169068268</v>
      </c>
      <c r="CD8" s="12">
        <v>61</v>
      </c>
      <c r="CE8" s="12" t="s">
        <v>43</v>
      </c>
      <c r="CF8" s="12" t="s">
        <v>44</v>
      </c>
      <c r="CG8" s="12" t="s">
        <v>545</v>
      </c>
      <c r="CH8" s="12" t="s">
        <v>45</v>
      </c>
      <c r="CI8" s="12" t="s">
        <v>100</v>
      </c>
      <c r="CJ8" s="12" t="s">
        <v>101</v>
      </c>
      <c r="CK8" s="12" t="s">
        <v>102</v>
      </c>
      <c r="CL8" s="6"/>
      <c r="CM8" s="7"/>
      <c r="CN8" s="7"/>
      <c r="CO8" s="7"/>
      <c r="CP8" s="7"/>
      <c r="CQ8" s="8"/>
      <c r="CR8" s="7"/>
    </row>
    <row r="9" spans="1:96" ht="30.75" thickBot="1" x14ac:dyDescent="0.3">
      <c r="A9" s="34" t="s">
        <v>103</v>
      </c>
      <c r="B9" s="34" t="s">
        <v>103</v>
      </c>
      <c r="C9" s="34" t="s">
        <v>103</v>
      </c>
      <c r="D9" s="34" t="s">
        <v>103</v>
      </c>
      <c r="E9" s="34" t="s">
        <v>103</v>
      </c>
      <c r="F9" s="34" t="s">
        <v>103</v>
      </c>
      <c r="G9" s="34" t="s">
        <v>581</v>
      </c>
      <c r="H9" s="34" t="s">
        <v>581</v>
      </c>
      <c r="I9" s="34" t="s">
        <v>581</v>
      </c>
      <c r="J9" s="34" t="s">
        <v>103</v>
      </c>
      <c r="K9" s="34" t="s">
        <v>758</v>
      </c>
      <c r="L9" s="34" t="s">
        <v>103</v>
      </c>
      <c r="M9" s="12" t="s">
        <v>109</v>
      </c>
      <c r="N9" s="34" t="s">
        <v>304</v>
      </c>
      <c r="O9" s="45"/>
      <c r="P9" s="45" t="s">
        <v>500</v>
      </c>
      <c r="Q9" s="45"/>
      <c r="R9" s="26">
        <v>81281455</v>
      </c>
      <c r="S9" s="26" t="s">
        <v>560</v>
      </c>
      <c r="T9" s="26" t="s">
        <v>455</v>
      </c>
      <c r="U9" s="46" t="s">
        <v>525</v>
      </c>
      <c r="V9" s="26">
        <v>101</v>
      </c>
      <c r="W9" s="63"/>
      <c r="X9" s="69">
        <v>905</v>
      </c>
      <c r="Y9" s="69">
        <v>1713848</v>
      </c>
      <c r="Z9" s="69">
        <v>905</v>
      </c>
      <c r="AA9" s="69"/>
      <c r="AB9" s="70">
        <v>705</v>
      </c>
      <c r="AC9" s="70">
        <v>1712894</v>
      </c>
      <c r="AD9" s="71" t="s">
        <v>624</v>
      </c>
      <c r="AE9" s="70"/>
      <c r="AF9" s="67">
        <v>1305</v>
      </c>
      <c r="AG9" s="39">
        <v>205</v>
      </c>
      <c r="AH9" s="37"/>
      <c r="AI9" s="32">
        <v>205</v>
      </c>
      <c r="AJ9" s="31" t="s">
        <v>379</v>
      </c>
      <c r="AK9" s="31">
        <v>405</v>
      </c>
      <c r="AL9" s="31"/>
      <c r="AM9" s="26" t="s">
        <v>351</v>
      </c>
      <c r="AN9" s="26">
        <v>505</v>
      </c>
      <c r="AO9" s="26">
        <v>705</v>
      </c>
      <c r="AP9" s="27"/>
      <c r="AQ9" s="20" t="s">
        <v>330</v>
      </c>
      <c r="AR9" s="20">
        <v>305</v>
      </c>
      <c r="AS9" s="20"/>
      <c r="AT9" s="5">
        <v>508</v>
      </c>
      <c r="AU9" s="5" t="s">
        <v>104</v>
      </c>
      <c r="AV9" s="5">
        <v>805</v>
      </c>
      <c r="AW9" s="5"/>
      <c r="AX9" s="9">
        <v>606</v>
      </c>
      <c r="AY9" s="9" t="s">
        <v>34</v>
      </c>
      <c r="AZ9" s="9">
        <v>199994</v>
      </c>
      <c r="BA9" s="9">
        <v>3773771</v>
      </c>
      <c r="BB9" s="2"/>
      <c r="BC9" s="10">
        <v>1208</v>
      </c>
      <c r="BD9" s="10">
        <v>3773771</v>
      </c>
      <c r="BE9" s="10">
        <v>605</v>
      </c>
      <c r="BF9" s="10" t="s">
        <v>105</v>
      </c>
      <c r="BG9" s="10" t="s">
        <v>106</v>
      </c>
      <c r="BH9" s="10" t="s">
        <v>107</v>
      </c>
      <c r="BI9" s="10" t="s">
        <v>108</v>
      </c>
      <c r="BJ9" s="10">
        <v>7</v>
      </c>
      <c r="BK9" s="10"/>
      <c r="BL9" s="54" t="str">
        <f t="shared" si="0"/>
        <v>optimus_twix</v>
      </c>
      <c r="BM9" s="54" t="s">
        <v>544</v>
      </c>
      <c r="BN9" s="54" t="s">
        <v>567</v>
      </c>
      <c r="BO9" s="54" t="s">
        <v>568</v>
      </c>
      <c r="BP9" s="58" t="str">
        <f t="shared" si="4"/>
        <v>jamesconnors123+TWIX@gmail.com</v>
      </c>
      <c r="BQ9" s="12" t="s">
        <v>109</v>
      </c>
      <c r="BR9" s="12" t="str">
        <f t="shared" si="1"/>
        <v>MRS</v>
      </c>
      <c r="BS9" s="12" t="s">
        <v>110</v>
      </c>
      <c r="BT9" s="12" t="s">
        <v>111</v>
      </c>
      <c r="BU9" s="45" t="str">
        <f t="shared" si="3"/>
        <v>optimus_twix</v>
      </c>
      <c r="BV9" s="12" t="s">
        <v>650</v>
      </c>
      <c r="BW9" s="12"/>
      <c r="BX9" s="12"/>
      <c r="BY9" s="12"/>
      <c r="BZ9" s="12" t="s">
        <v>112</v>
      </c>
      <c r="CA9" s="12" t="s">
        <v>113</v>
      </c>
      <c r="CB9" s="12" t="str">
        <f t="shared" si="2"/>
        <v>1966-04-08</v>
      </c>
      <c r="CC9" s="12" t="s">
        <v>114</v>
      </c>
      <c r="CD9" s="12">
        <v>63</v>
      </c>
      <c r="CE9" s="12" t="s">
        <v>43</v>
      </c>
      <c r="CF9" s="12" t="s">
        <v>44</v>
      </c>
      <c r="CG9" s="12" t="s">
        <v>545</v>
      </c>
      <c r="CH9" s="12" t="s">
        <v>45</v>
      </c>
      <c r="CI9" s="12" t="s">
        <v>115</v>
      </c>
      <c r="CJ9" s="12" t="s">
        <v>116</v>
      </c>
      <c r="CK9" s="12" t="s">
        <v>117</v>
      </c>
      <c r="CL9" s="6"/>
      <c r="CM9" s="7"/>
      <c r="CN9" s="7"/>
      <c r="CO9" s="7"/>
      <c r="CP9" s="7"/>
      <c r="CQ9" s="8"/>
      <c r="CR9" s="7"/>
    </row>
    <row r="10" spans="1:96" ht="30.75" thickBot="1" x14ac:dyDescent="0.3">
      <c r="A10" s="34" t="s">
        <v>118</v>
      </c>
      <c r="B10" s="34" t="s">
        <v>118</v>
      </c>
      <c r="C10" s="34" t="s">
        <v>118</v>
      </c>
      <c r="D10" s="34" t="s">
        <v>118</v>
      </c>
      <c r="E10" s="34" t="s">
        <v>118</v>
      </c>
      <c r="F10" s="34" t="s">
        <v>118</v>
      </c>
      <c r="G10" s="34" t="s">
        <v>582</v>
      </c>
      <c r="H10" s="34" t="s">
        <v>582</v>
      </c>
      <c r="I10" s="34" t="s">
        <v>582</v>
      </c>
      <c r="J10" s="34" t="s">
        <v>118</v>
      </c>
      <c r="K10" s="34" t="s">
        <v>759</v>
      </c>
      <c r="L10" s="34" t="s">
        <v>118</v>
      </c>
      <c r="M10" s="12" t="s">
        <v>122</v>
      </c>
      <c r="N10" s="34" t="s">
        <v>304</v>
      </c>
      <c r="O10" s="45"/>
      <c r="P10" s="45" t="s">
        <v>501</v>
      </c>
      <c r="Q10" s="45"/>
      <c r="R10" s="26"/>
      <c r="S10" s="26"/>
      <c r="T10" s="26" t="s">
        <v>456</v>
      </c>
      <c r="U10" s="46" t="s">
        <v>526</v>
      </c>
      <c r="V10" s="26">
        <v>102</v>
      </c>
      <c r="W10" s="63"/>
      <c r="X10" s="69">
        <v>906</v>
      </c>
      <c r="Y10" s="69">
        <v>1713849</v>
      </c>
      <c r="Z10" s="69">
        <v>906</v>
      </c>
      <c r="AA10" s="69"/>
      <c r="AB10" s="70">
        <v>706</v>
      </c>
      <c r="AC10" s="70">
        <v>1712895</v>
      </c>
      <c r="AD10" s="71" t="s">
        <v>625</v>
      </c>
      <c r="AE10" s="70"/>
      <c r="AF10" s="67">
        <v>1306</v>
      </c>
      <c r="AG10" s="39">
        <v>206</v>
      </c>
      <c r="AH10" s="37"/>
      <c r="AI10" s="32">
        <v>206</v>
      </c>
      <c r="AJ10" s="31" t="s">
        <v>380</v>
      </c>
      <c r="AK10" s="31">
        <v>406</v>
      </c>
      <c r="AL10" s="31"/>
      <c r="AM10" s="26" t="s">
        <v>352</v>
      </c>
      <c r="AN10" s="26">
        <v>506</v>
      </c>
      <c r="AO10" s="26">
        <v>706</v>
      </c>
      <c r="AP10" s="36"/>
      <c r="AQ10" s="20" t="s">
        <v>331</v>
      </c>
      <c r="AR10" s="20">
        <v>306</v>
      </c>
      <c r="AS10" s="20"/>
      <c r="AT10" s="5">
        <v>505</v>
      </c>
      <c r="AU10" s="5" t="s">
        <v>119</v>
      </c>
      <c r="AV10" s="5">
        <v>806</v>
      </c>
      <c r="AW10" s="5"/>
      <c r="AX10" s="9">
        <v>607</v>
      </c>
      <c r="AY10" s="9" t="s">
        <v>34</v>
      </c>
      <c r="AZ10" s="9">
        <v>199995</v>
      </c>
      <c r="BA10" s="9">
        <v>3773772</v>
      </c>
      <c r="BB10" s="2"/>
      <c r="BC10" s="10">
        <v>1209</v>
      </c>
      <c r="BD10" s="10">
        <v>3773772</v>
      </c>
      <c r="BE10" s="10">
        <v>606</v>
      </c>
      <c r="BF10" s="10" t="s">
        <v>120</v>
      </c>
      <c r="BG10" s="10" t="s">
        <v>54</v>
      </c>
      <c r="BH10" s="10" t="s">
        <v>54</v>
      </c>
      <c r="BI10" s="10" t="s">
        <v>121</v>
      </c>
      <c r="BJ10" s="10">
        <v>4</v>
      </c>
      <c r="BK10" s="10"/>
      <c r="BL10" s="54" t="str">
        <f t="shared" si="0"/>
        <v>optimus_rolo</v>
      </c>
      <c r="BM10" s="54" t="s">
        <v>544</v>
      </c>
      <c r="BN10" s="34" t="s">
        <v>566</v>
      </c>
      <c r="BO10" s="54"/>
      <c r="BP10" s="58" t="str">
        <f t="shared" si="4"/>
        <v>jamesconnors123+ROLO@gmail.com</v>
      </c>
      <c r="BQ10" s="12" t="s">
        <v>122</v>
      </c>
      <c r="BR10" s="12" t="str">
        <f t="shared" si="1"/>
        <v>MR</v>
      </c>
      <c r="BS10" s="12" t="s">
        <v>123</v>
      </c>
      <c r="BT10" s="12" t="s">
        <v>124</v>
      </c>
      <c r="BU10" s="45" t="str">
        <f t="shared" si="3"/>
        <v>optimus_rolo</v>
      </c>
      <c r="BV10" s="12" t="s">
        <v>651</v>
      </c>
      <c r="BW10" s="12"/>
      <c r="BX10" s="12"/>
      <c r="BY10" s="12"/>
      <c r="BZ10" s="12" t="s">
        <v>125</v>
      </c>
      <c r="CA10" s="12" t="s">
        <v>126</v>
      </c>
      <c r="CB10" s="12" t="str">
        <f t="shared" si="2"/>
        <v>1974-05-25</v>
      </c>
      <c r="CC10" s="12" t="s">
        <v>127</v>
      </c>
      <c r="CD10" s="12">
        <v>65</v>
      </c>
      <c r="CE10" s="12" t="s">
        <v>43</v>
      </c>
      <c r="CF10" s="12" t="s">
        <v>44</v>
      </c>
      <c r="CG10" s="12" t="s">
        <v>545</v>
      </c>
      <c r="CH10" s="12" t="s">
        <v>45</v>
      </c>
      <c r="CI10" s="12" t="s">
        <v>128</v>
      </c>
      <c r="CJ10" s="12" t="s">
        <v>129</v>
      </c>
      <c r="CK10" s="12" t="s">
        <v>130</v>
      </c>
      <c r="CL10" s="6"/>
      <c r="CM10" s="7"/>
      <c r="CN10" s="7"/>
      <c r="CO10" s="7"/>
      <c r="CP10" s="7"/>
      <c r="CQ10" s="8"/>
      <c r="CR10" s="7"/>
    </row>
    <row r="11" spans="1:96" ht="30.75" thickBot="1" x14ac:dyDescent="0.3">
      <c r="A11" s="34" t="s">
        <v>131</v>
      </c>
      <c r="B11" s="34" t="s">
        <v>131</v>
      </c>
      <c r="C11" s="34" t="s">
        <v>131</v>
      </c>
      <c r="D11" s="34" t="s">
        <v>131</v>
      </c>
      <c r="E11" s="34" t="s">
        <v>131</v>
      </c>
      <c r="F11" s="34" t="s">
        <v>131</v>
      </c>
      <c r="G11" s="34" t="s">
        <v>583</v>
      </c>
      <c r="H11" s="34" t="s">
        <v>583</v>
      </c>
      <c r="I11" s="34" t="s">
        <v>583</v>
      </c>
      <c r="J11" s="34" t="s">
        <v>131</v>
      </c>
      <c r="K11" s="34" t="s">
        <v>760</v>
      </c>
      <c r="L11" s="34" t="s">
        <v>131</v>
      </c>
      <c r="M11" s="12" t="s">
        <v>134</v>
      </c>
      <c r="N11" s="34" t="s">
        <v>304</v>
      </c>
      <c r="O11" s="45">
        <v>801</v>
      </c>
      <c r="P11" s="45" t="s">
        <v>502</v>
      </c>
      <c r="Q11" s="45">
        <v>216</v>
      </c>
      <c r="R11" s="26"/>
      <c r="S11" s="26"/>
      <c r="T11" s="26" t="s">
        <v>457</v>
      </c>
      <c r="U11" s="46" t="s">
        <v>527</v>
      </c>
      <c r="V11" s="26">
        <v>102</v>
      </c>
      <c r="W11" s="63"/>
      <c r="X11" s="69">
        <v>907</v>
      </c>
      <c r="Y11" s="69">
        <v>1713850</v>
      </c>
      <c r="Z11" s="69">
        <v>907</v>
      </c>
      <c r="AA11" s="69" t="s">
        <v>619</v>
      </c>
      <c r="AB11" s="70">
        <v>707</v>
      </c>
      <c r="AC11" s="70">
        <v>1712896</v>
      </c>
      <c r="AD11" s="71" t="s">
        <v>626</v>
      </c>
      <c r="AE11" s="70">
        <v>212</v>
      </c>
      <c r="AF11" s="67">
        <v>1307</v>
      </c>
      <c r="AG11" s="39">
        <v>207</v>
      </c>
      <c r="AH11" s="37"/>
      <c r="AI11" s="32">
        <v>207</v>
      </c>
      <c r="AJ11" s="31" t="s">
        <v>381</v>
      </c>
      <c r="AK11" s="31">
        <v>407</v>
      </c>
      <c r="AL11" s="31"/>
      <c r="AM11" s="26" t="s">
        <v>353</v>
      </c>
      <c r="AN11" s="26">
        <v>507</v>
      </c>
      <c r="AO11" s="26">
        <v>707</v>
      </c>
      <c r="AP11" s="27"/>
      <c r="AQ11" s="20" t="s">
        <v>332</v>
      </c>
      <c r="AR11" s="20">
        <v>307</v>
      </c>
      <c r="AS11" s="20"/>
      <c r="AT11" s="5">
        <v>506</v>
      </c>
      <c r="AU11" s="5" t="s">
        <v>132</v>
      </c>
      <c r="AV11" s="5">
        <v>807</v>
      </c>
      <c r="AW11" s="5"/>
      <c r="AX11" s="9">
        <v>609</v>
      </c>
      <c r="AY11" s="9" t="s">
        <v>34</v>
      </c>
      <c r="AZ11" s="9">
        <v>199996</v>
      </c>
      <c r="BA11" s="9">
        <v>3773773</v>
      </c>
      <c r="BB11" s="2"/>
      <c r="BC11" s="10">
        <v>1213</v>
      </c>
      <c r="BD11" s="10">
        <v>3773773</v>
      </c>
      <c r="BE11" s="10">
        <v>607</v>
      </c>
      <c r="BF11" s="10" t="s">
        <v>133</v>
      </c>
      <c r="BG11" s="10" t="s">
        <v>106</v>
      </c>
      <c r="BH11" s="10" t="s">
        <v>107</v>
      </c>
      <c r="BI11" s="10" t="s">
        <v>108</v>
      </c>
      <c r="BJ11" s="10">
        <v>7</v>
      </c>
      <c r="BK11" s="10"/>
      <c r="BL11" s="54" t="str">
        <f t="shared" si="0"/>
        <v>optimus_golf</v>
      </c>
      <c r="BM11" s="54" t="s">
        <v>544</v>
      </c>
      <c r="BN11" s="34" t="s">
        <v>566</v>
      </c>
      <c r="BO11" s="54"/>
      <c r="BP11" s="58" t="str">
        <f t="shared" si="4"/>
        <v>jamesconnors123+GOLF@gmail.com</v>
      </c>
      <c r="BQ11" s="10" t="s">
        <v>134</v>
      </c>
      <c r="BR11" s="10" t="str">
        <f t="shared" si="1"/>
        <v>MR</v>
      </c>
      <c r="BS11" s="10" t="s">
        <v>135</v>
      </c>
      <c r="BT11" s="10" t="s">
        <v>136</v>
      </c>
      <c r="BU11" s="12" t="str">
        <f t="shared" si="3"/>
        <v>optimus_golf</v>
      </c>
      <c r="BV11" s="12" t="s">
        <v>652</v>
      </c>
      <c r="BW11" s="12"/>
      <c r="BX11" s="12"/>
      <c r="BY11" s="12"/>
      <c r="BZ11" s="12" t="s">
        <v>137</v>
      </c>
      <c r="CA11" s="12" t="s">
        <v>138</v>
      </c>
      <c r="CB11" s="12" t="str">
        <f t="shared" si="2"/>
        <v>1964-12-03</v>
      </c>
      <c r="CC11" s="12" t="s">
        <v>139</v>
      </c>
      <c r="CD11" s="12">
        <v>61</v>
      </c>
      <c r="CE11" s="12" t="s">
        <v>43</v>
      </c>
      <c r="CF11" s="12" t="s">
        <v>44</v>
      </c>
      <c r="CG11" s="12" t="s">
        <v>545</v>
      </c>
      <c r="CH11" s="12" t="s">
        <v>45</v>
      </c>
      <c r="CI11" s="12" t="s">
        <v>140</v>
      </c>
      <c r="CJ11" s="12" t="s">
        <v>141</v>
      </c>
      <c r="CK11" s="12" t="s">
        <v>142</v>
      </c>
      <c r="CL11" s="6"/>
      <c r="CM11" s="7"/>
      <c r="CN11" s="7"/>
      <c r="CO11" s="7"/>
      <c r="CP11" s="7"/>
      <c r="CQ11" s="8"/>
      <c r="CR11" s="7"/>
    </row>
    <row r="12" spans="1:96" ht="30" x14ac:dyDescent="0.25">
      <c r="A12" s="34" t="s">
        <v>143</v>
      </c>
      <c r="B12" s="34" t="s">
        <v>143</v>
      </c>
      <c r="C12" s="34" t="s">
        <v>143</v>
      </c>
      <c r="D12" s="34" t="s">
        <v>143</v>
      </c>
      <c r="E12" s="34" t="s">
        <v>143</v>
      </c>
      <c r="F12" s="34" t="s">
        <v>143</v>
      </c>
      <c r="G12" s="34" t="s">
        <v>584</v>
      </c>
      <c r="H12" s="34" t="s">
        <v>584</v>
      </c>
      <c r="I12" s="34" t="s">
        <v>584</v>
      </c>
      <c r="J12" s="34" t="s">
        <v>143</v>
      </c>
      <c r="K12" s="34" t="s">
        <v>761</v>
      </c>
      <c r="L12" s="34" t="s">
        <v>143</v>
      </c>
      <c r="M12" s="12" t="s">
        <v>146</v>
      </c>
      <c r="N12" s="34" t="s">
        <v>304</v>
      </c>
      <c r="O12" s="45"/>
      <c r="P12" s="45" t="s">
        <v>503</v>
      </c>
      <c r="Q12" s="45"/>
      <c r="R12" s="26">
        <v>81281458</v>
      </c>
      <c r="S12" s="26"/>
      <c r="T12" s="26" t="s">
        <v>458</v>
      </c>
      <c r="U12" s="46" t="s">
        <v>528</v>
      </c>
      <c r="V12" s="26">
        <v>102</v>
      </c>
      <c r="W12" s="63">
        <v>237</v>
      </c>
      <c r="X12" s="69">
        <v>908</v>
      </c>
      <c r="Y12" s="69">
        <v>1713851</v>
      </c>
      <c r="Z12" s="69">
        <v>908</v>
      </c>
      <c r="AA12" s="69"/>
      <c r="AB12" s="70">
        <v>708</v>
      </c>
      <c r="AC12" s="70">
        <v>1712897</v>
      </c>
      <c r="AD12" s="71" t="s">
        <v>627</v>
      </c>
      <c r="AE12" s="70"/>
      <c r="AF12" s="67">
        <v>1327</v>
      </c>
      <c r="AG12" s="39">
        <v>208</v>
      </c>
      <c r="AH12" s="43" t="s">
        <v>642</v>
      </c>
      <c r="AI12" s="32">
        <v>209</v>
      </c>
      <c r="AJ12" s="31" t="s">
        <v>382</v>
      </c>
      <c r="AK12" s="31">
        <v>408</v>
      </c>
      <c r="AL12" s="31"/>
      <c r="AM12" s="26" t="s">
        <v>354</v>
      </c>
      <c r="AN12" s="26">
        <v>508</v>
      </c>
      <c r="AO12" s="26">
        <v>708</v>
      </c>
      <c r="AP12" s="27"/>
      <c r="AQ12" s="20" t="s">
        <v>333</v>
      </c>
      <c r="AR12" s="20">
        <v>308</v>
      </c>
      <c r="AS12" s="21">
        <v>238</v>
      </c>
      <c r="AT12" s="5">
        <v>507</v>
      </c>
      <c r="AU12" s="5" t="s">
        <v>144</v>
      </c>
      <c r="AV12" s="5">
        <v>808</v>
      </c>
      <c r="AW12" s="5"/>
      <c r="AX12" s="9">
        <v>610</v>
      </c>
      <c r="AY12" s="9" t="s">
        <v>34</v>
      </c>
      <c r="AZ12" s="9">
        <v>199997</v>
      </c>
      <c r="BA12" s="9">
        <v>3773774</v>
      </c>
      <c r="BB12" s="2"/>
      <c r="BC12" s="10">
        <v>1214</v>
      </c>
      <c r="BD12" s="10">
        <v>3773774</v>
      </c>
      <c r="BE12" s="10">
        <v>608</v>
      </c>
      <c r="BF12" s="10" t="s">
        <v>145</v>
      </c>
      <c r="BG12" s="10" t="s">
        <v>53</v>
      </c>
      <c r="BH12" s="10" t="s">
        <v>54</v>
      </c>
      <c r="BI12" s="10" t="s">
        <v>55</v>
      </c>
      <c r="BJ12" s="10">
        <v>3</v>
      </c>
      <c r="BK12" s="10"/>
      <c r="BL12" s="54" t="str">
        <f t="shared" si="0"/>
        <v>optimus_football</v>
      </c>
      <c r="BM12" s="54" t="s">
        <v>544</v>
      </c>
      <c r="BN12" s="34" t="s">
        <v>566</v>
      </c>
      <c r="BO12" s="54"/>
      <c r="BP12" s="58" t="str">
        <f t="shared" si="4"/>
        <v>jamesconnors123+FOOTBALL@gmail.com</v>
      </c>
      <c r="BQ12" s="10" t="s">
        <v>146</v>
      </c>
      <c r="BR12" s="10" t="str">
        <f t="shared" si="1"/>
        <v>MR</v>
      </c>
      <c r="BS12" s="10" t="s">
        <v>147</v>
      </c>
      <c r="BT12" s="10" t="s">
        <v>148</v>
      </c>
      <c r="BU12" s="12" t="str">
        <f t="shared" si="3"/>
        <v>optimus_football</v>
      </c>
      <c r="BV12" s="12" t="s">
        <v>653</v>
      </c>
      <c r="BW12" s="12"/>
      <c r="BX12" s="12"/>
      <c r="BY12" s="12"/>
      <c r="BZ12" s="12" t="s">
        <v>149</v>
      </c>
      <c r="CA12" s="12" t="s">
        <v>150</v>
      </c>
      <c r="CB12" s="12" t="str">
        <f t="shared" si="2"/>
        <v>1970-07-30</v>
      </c>
      <c r="CC12" s="12" t="s">
        <v>151</v>
      </c>
      <c r="CD12" s="12">
        <v>63</v>
      </c>
      <c r="CE12" s="12" t="s">
        <v>43</v>
      </c>
      <c r="CF12" s="12" t="s">
        <v>44</v>
      </c>
      <c r="CG12" s="12" t="s">
        <v>545</v>
      </c>
      <c r="CH12" s="12" t="s">
        <v>45</v>
      </c>
      <c r="CI12" s="12" t="s">
        <v>152</v>
      </c>
      <c r="CJ12" s="12" t="s">
        <v>153</v>
      </c>
      <c r="CK12" s="12" t="s">
        <v>154</v>
      </c>
    </row>
    <row r="13" spans="1:96" ht="30" x14ac:dyDescent="0.25">
      <c r="A13" s="34" t="s">
        <v>155</v>
      </c>
      <c r="B13" s="34" t="s">
        <v>155</v>
      </c>
      <c r="C13" s="34" t="s">
        <v>155</v>
      </c>
      <c r="D13" s="34" t="s">
        <v>155</v>
      </c>
      <c r="E13" s="34" t="s">
        <v>155</v>
      </c>
      <c r="F13" s="34" t="s">
        <v>155</v>
      </c>
      <c r="G13" s="34" t="s">
        <v>585</v>
      </c>
      <c r="H13" s="34" t="s">
        <v>585</v>
      </c>
      <c r="I13" s="34" t="s">
        <v>585</v>
      </c>
      <c r="J13" s="34" t="s">
        <v>155</v>
      </c>
      <c r="K13" s="34" t="s">
        <v>762</v>
      </c>
      <c r="L13" s="34" t="s">
        <v>155</v>
      </c>
      <c r="M13" s="12" t="s">
        <v>159</v>
      </c>
      <c r="N13" s="34" t="s">
        <v>304</v>
      </c>
      <c r="O13" s="45"/>
      <c r="P13" s="45" t="s">
        <v>504</v>
      </c>
      <c r="Q13" s="45"/>
      <c r="R13" s="26"/>
      <c r="S13" s="26"/>
      <c r="T13" s="26" t="s">
        <v>459</v>
      </c>
      <c r="U13" s="46" t="s">
        <v>529</v>
      </c>
      <c r="V13" s="26">
        <v>102</v>
      </c>
      <c r="W13" s="63"/>
      <c r="X13" s="69">
        <v>909</v>
      </c>
      <c r="Y13" s="69">
        <v>1713852</v>
      </c>
      <c r="Z13" s="69">
        <v>909</v>
      </c>
      <c r="AA13" s="69"/>
      <c r="AB13" s="70">
        <v>709</v>
      </c>
      <c r="AC13" s="70">
        <v>1712898</v>
      </c>
      <c r="AD13" s="71" t="s">
        <v>628</v>
      </c>
      <c r="AE13" s="70"/>
      <c r="AF13" s="67">
        <v>1331</v>
      </c>
      <c r="AG13" s="39">
        <v>209</v>
      </c>
      <c r="AH13" s="43">
        <v>248</v>
      </c>
      <c r="AI13" s="32">
        <v>210</v>
      </c>
      <c r="AJ13" s="31" t="s">
        <v>374</v>
      </c>
      <c r="AK13" s="31">
        <v>409</v>
      </c>
      <c r="AL13" s="31"/>
      <c r="AM13" s="26" t="s">
        <v>355</v>
      </c>
      <c r="AN13" s="26">
        <v>509</v>
      </c>
      <c r="AO13" s="26">
        <v>709</v>
      </c>
      <c r="AP13" s="27"/>
      <c r="AQ13" s="20" t="s">
        <v>334</v>
      </c>
      <c r="AR13" s="20">
        <v>309</v>
      </c>
      <c r="AS13" s="21"/>
      <c r="AT13" s="5">
        <v>510</v>
      </c>
      <c r="AU13" s="5" t="s">
        <v>156</v>
      </c>
      <c r="AV13" s="5">
        <v>809</v>
      </c>
      <c r="AW13" s="5"/>
      <c r="AX13" s="9">
        <v>601</v>
      </c>
      <c r="AY13" s="9" t="s">
        <v>182</v>
      </c>
      <c r="AZ13" s="9">
        <v>15414</v>
      </c>
      <c r="BA13" s="9">
        <v>3773775</v>
      </c>
      <c r="BB13" s="2"/>
      <c r="BC13" s="10">
        <v>1217</v>
      </c>
      <c r="BD13" s="10">
        <v>3773775</v>
      </c>
      <c r="BE13" s="10">
        <v>609</v>
      </c>
      <c r="BF13" s="10" t="s">
        <v>157</v>
      </c>
      <c r="BG13" s="10" t="s">
        <v>54</v>
      </c>
      <c r="BH13" s="10" t="s">
        <v>107</v>
      </c>
      <c r="BI13" s="10" t="s">
        <v>158</v>
      </c>
      <c r="BJ13" s="10">
        <v>8</v>
      </c>
      <c r="BK13" s="10"/>
      <c r="BL13" s="54" t="str">
        <f t="shared" si="0"/>
        <v>optimus_rugby</v>
      </c>
      <c r="BM13" s="54" t="s">
        <v>544</v>
      </c>
      <c r="BN13" s="34" t="s">
        <v>566</v>
      </c>
      <c r="BO13" s="54"/>
      <c r="BP13" s="58" t="str">
        <f t="shared" si="4"/>
        <v>jamesconnors123+RUGBY@gmail.com</v>
      </c>
      <c r="BQ13" s="43" t="s">
        <v>159</v>
      </c>
      <c r="BR13" s="43" t="str">
        <f t="shared" si="1"/>
        <v>MR</v>
      </c>
      <c r="BS13" s="43" t="s">
        <v>160</v>
      </c>
      <c r="BT13" s="43" t="s">
        <v>161</v>
      </c>
      <c r="BU13" s="12" t="str">
        <f t="shared" si="3"/>
        <v>optimus_rugby</v>
      </c>
      <c r="BV13" s="12" t="s">
        <v>654</v>
      </c>
      <c r="BW13" s="12"/>
      <c r="BX13" s="12" t="s">
        <v>666</v>
      </c>
      <c r="BY13" s="12"/>
      <c r="BZ13" s="12" t="s">
        <v>162</v>
      </c>
      <c r="CA13" s="12" t="s">
        <v>163</v>
      </c>
      <c r="CB13" s="12" t="str">
        <f t="shared" si="2"/>
        <v>1982-05-05</v>
      </c>
      <c r="CC13" s="12" t="s">
        <v>164</v>
      </c>
      <c r="CD13" s="12">
        <v>65</v>
      </c>
      <c r="CE13" s="12" t="s">
        <v>43</v>
      </c>
      <c r="CF13" s="12" t="s">
        <v>44</v>
      </c>
      <c r="CG13" s="12" t="s">
        <v>545</v>
      </c>
      <c r="CH13" s="12" t="s">
        <v>45</v>
      </c>
      <c r="CI13" s="12" t="s">
        <v>165</v>
      </c>
      <c r="CJ13" s="12" t="s">
        <v>166</v>
      </c>
      <c r="CK13" s="12" t="s">
        <v>167</v>
      </c>
    </row>
    <row r="14" spans="1:96" ht="30" x14ac:dyDescent="0.25">
      <c r="A14" s="34" t="s">
        <v>168</v>
      </c>
      <c r="B14" s="34" t="s">
        <v>168</v>
      </c>
      <c r="C14" s="34" t="s">
        <v>168</v>
      </c>
      <c r="D14" s="34" t="s">
        <v>168</v>
      </c>
      <c r="E14" s="34" t="s">
        <v>168</v>
      </c>
      <c r="F14" s="34" t="s">
        <v>168</v>
      </c>
      <c r="G14" s="34" t="s">
        <v>586</v>
      </c>
      <c r="H14" s="34" t="s">
        <v>586</v>
      </c>
      <c r="I14" s="34" t="s">
        <v>586</v>
      </c>
      <c r="J14" s="34" t="s">
        <v>168</v>
      </c>
      <c r="K14" s="34" t="s">
        <v>763</v>
      </c>
      <c r="L14" s="34" t="s">
        <v>168</v>
      </c>
      <c r="M14" s="12" t="s">
        <v>171</v>
      </c>
      <c r="N14" s="34" t="s">
        <v>304</v>
      </c>
      <c r="O14" s="45"/>
      <c r="P14" s="45" t="s">
        <v>505</v>
      </c>
      <c r="Q14" s="45"/>
      <c r="R14" s="26"/>
      <c r="S14" s="26"/>
      <c r="T14" s="26" t="s">
        <v>460</v>
      </c>
      <c r="U14" s="46" t="s">
        <v>530</v>
      </c>
      <c r="V14" s="26">
        <v>102</v>
      </c>
      <c r="W14" s="63"/>
      <c r="X14" s="69">
        <v>910</v>
      </c>
      <c r="Y14" s="69">
        <v>1713853</v>
      </c>
      <c r="Z14" s="69">
        <v>910</v>
      </c>
      <c r="AA14" s="69"/>
      <c r="AB14" s="70">
        <v>710</v>
      </c>
      <c r="AC14" s="70">
        <v>1712899</v>
      </c>
      <c r="AD14" s="71" t="s">
        <v>629</v>
      </c>
      <c r="AE14" s="70"/>
      <c r="AF14" s="68">
        <v>1311</v>
      </c>
      <c r="AG14" s="39">
        <v>210</v>
      </c>
      <c r="AH14" s="37"/>
      <c r="AI14" s="33">
        <v>201</v>
      </c>
      <c r="AJ14" s="31" t="s">
        <v>383</v>
      </c>
      <c r="AK14" s="31">
        <v>410</v>
      </c>
      <c r="AL14" s="31"/>
      <c r="AM14" s="26" t="s">
        <v>356</v>
      </c>
      <c r="AN14" s="26">
        <v>510</v>
      </c>
      <c r="AO14" s="26">
        <v>710</v>
      </c>
      <c r="AP14" s="27"/>
      <c r="AQ14" s="20" t="s">
        <v>335</v>
      </c>
      <c r="AR14" s="20">
        <v>310</v>
      </c>
      <c r="AS14" s="44">
        <v>18</v>
      </c>
      <c r="AT14" s="5">
        <v>501</v>
      </c>
      <c r="AU14" s="5" t="s">
        <v>169</v>
      </c>
      <c r="AV14" s="5">
        <v>810</v>
      </c>
      <c r="AW14" s="5"/>
      <c r="AX14" s="9">
        <v>602</v>
      </c>
      <c r="AY14" s="9" t="s">
        <v>34</v>
      </c>
      <c r="AZ14" s="9">
        <v>199999</v>
      </c>
      <c r="BA14" s="9">
        <v>3773776</v>
      </c>
      <c r="BB14" s="2"/>
      <c r="BC14" s="10">
        <v>1218</v>
      </c>
      <c r="BD14" s="10">
        <v>3773776</v>
      </c>
      <c r="BE14" s="10">
        <v>610</v>
      </c>
      <c r="BF14" s="10" t="s">
        <v>170</v>
      </c>
      <c r="BG14" s="10" t="s">
        <v>106</v>
      </c>
      <c r="BH14" s="10" t="s">
        <v>107</v>
      </c>
      <c r="BI14" s="10" t="s">
        <v>108</v>
      </c>
      <c r="BJ14" s="10">
        <v>7</v>
      </c>
      <c r="BK14" s="10"/>
      <c r="BL14" s="54" t="str">
        <f t="shared" si="0"/>
        <v>optimus_snooker</v>
      </c>
      <c r="BM14" s="54" t="s">
        <v>544</v>
      </c>
      <c r="BN14" s="34" t="s">
        <v>566</v>
      </c>
      <c r="BO14" s="54"/>
      <c r="BP14" s="58" t="str">
        <f t="shared" si="4"/>
        <v>jamesconnors123+SNOOKER@gmail.com</v>
      </c>
      <c r="BQ14" s="12" t="s">
        <v>171</v>
      </c>
      <c r="BR14" s="12" t="str">
        <f t="shared" si="1"/>
        <v>MRS</v>
      </c>
      <c r="BS14" s="12" t="s">
        <v>172</v>
      </c>
      <c r="BT14" s="12" t="s">
        <v>173</v>
      </c>
      <c r="BU14" s="12" t="str">
        <f t="shared" si="3"/>
        <v>optimus_snooker</v>
      </c>
      <c r="BV14" s="12" t="s">
        <v>655</v>
      </c>
      <c r="BW14" s="12"/>
      <c r="BX14" s="12" t="s">
        <v>663</v>
      </c>
      <c r="BY14" s="12"/>
      <c r="BZ14" s="12" t="s">
        <v>174</v>
      </c>
      <c r="CA14" s="12" t="s">
        <v>175</v>
      </c>
      <c r="CB14" s="12" t="str">
        <f t="shared" si="2"/>
        <v>1991-09-25</v>
      </c>
      <c r="CC14" s="12" t="s">
        <v>176</v>
      </c>
      <c r="CD14" s="12">
        <v>61</v>
      </c>
      <c r="CE14" s="12" t="s">
        <v>43</v>
      </c>
      <c r="CF14" s="12" t="s">
        <v>44</v>
      </c>
      <c r="CG14" s="12" t="s">
        <v>545</v>
      </c>
      <c r="CH14" s="12" t="s">
        <v>45</v>
      </c>
      <c r="CI14" s="12" t="s">
        <v>177</v>
      </c>
      <c r="CJ14" s="12" t="s">
        <v>178</v>
      </c>
      <c r="CK14" s="12" t="s">
        <v>179</v>
      </c>
    </row>
    <row r="15" spans="1:96" ht="30" x14ac:dyDescent="0.25">
      <c r="A15" s="34" t="s">
        <v>180</v>
      </c>
      <c r="B15" s="34" t="s">
        <v>180</v>
      </c>
      <c r="C15" s="34" t="s">
        <v>180</v>
      </c>
      <c r="D15" s="34" t="s">
        <v>180</v>
      </c>
      <c r="E15" s="34" t="s">
        <v>180</v>
      </c>
      <c r="F15" s="34" t="s">
        <v>180</v>
      </c>
      <c r="G15" s="34" t="s">
        <v>587</v>
      </c>
      <c r="H15" s="34" t="s">
        <v>587</v>
      </c>
      <c r="I15" s="34" t="s">
        <v>587</v>
      </c>
      <c r="J15" s="34" t="s">
        <v>180</v>
      </c>
      <c r="K15" s="34" t="s">
        <v>764</v>
      </c>
      <c r="L15" s="34" t="s">
        <v>180</v>
      </c>
      <c r="M15" s="12" t="s">
        <v>183</v>
      </c>
      <c r="N15" s="34" t="s">
        <v>305</v>
      </c>
      <c r="O15" s="45">
        <v>801</v>
      </c>
      <c r="P15" s="45" t="s">
        <v>506</v>
      </c>
      <c r="Q15" s="45"/>
      <c r="R15" s="26"/>
      <c r="S15" s="26"/>
      <c r="T15" s="26" t="s">
        <v>461</v>
      </c>
      <c r="U15" s="46" t="s">
        <v>531</v>
      </c>
      <c r="V15" s="26">
        <v>101</v>
      </c>
      <c r="W15" s="63"/>
      <c r="X15" s="69">
        <v>901</v>
      </c>
      <c r="Y15" s="69">
        <v>1713854</v>
      </c>
      <c r="Z15" s="69">
        <v>911</v>
      </c>
      <c r="AA15" s="69"/>
      <c r="AB15" s="70">
        <v>701</v>
      </c>
      <c r="AC15" s="70">
        <v>1712900</v>
      </c>
      <c r="AD15" s="71" t="s">
        <v>630</v>
      </c>
      <c r="AE15" s="70"/>
      <c r="AF15" s="68">
        <v>1312</v>
      </c>
      <c r="AG15" s="39">
        <v>211</v>
      </c>
      <c r="AH15" s="37"/>
      <c r="AI15" s="33">
        <v>202</v>
      </c>
      <c r="AJ15" s="31" t="s">
        <v>384</v>
      </c>
      <c r="AK15" s="31">
        <v>411</v>
      </c>
      <c r="AL15" s="31"/>
      <c r="AM15" s="26" t="s">
        <v>357</v>
      </c>
      <c r="AN15" s="26">
        <v>511</v>
      </c>
      <c r="AO15" s="26">
        <v>711</v>
      </c>
      <c r="AP15" s="26"/>
      <c r="AQ15" s="20" t="s">
        <v>336</v>
      </c>
      <c r="AR15" s="20">
        <v>311</v>
      </c>
      <c r="AS15" s="20"/>
      <c r="AT15" s="5">
        <v>502</v>
      </c>
      <c r="AU15" s="5" t="s">
        <v>181</v>
      </c>
      <c r="AV15" s="5">
        <v>811</v>
      </c>
      <c r="AW15" s="5"/>
      <c r="AX15" s="9">
        <v>601</v>
      </c>
      <c r="AY15" s="9" t="s">
        <v>182</v>
      </c>
      <c r="AZ15" s="9">
        <v>200000</v>
      </c>
      <c r="BA15" s="9">
        <v>3773777</v>
      </c>
      <c r="BB15" s="9"/>
      <c r="BC15" s="10">
        <v>1221</v>
      </c>
      <c r="BD15" s="10">
        <v>3773777</v>
      </c>
      <c r="BE15" s="10">
        <v>611</v>
      </c>
      <c r="BF15" s="10" t="s">
        <v>52</v>
      </c>
      <c r="BG15" s="10" t="s">
        <v>53</v>
      </c>
      <c r="BH15" s="10" t="s">
        <v>54</v>
      </c>
      <c r="BI15" s="10" t="s">
        <v>55</v>
      </c>
      <c r="BJ15" s="10">
        <v>3</v>
      </c>
      <c r="BK15" s="43" t="s">
        <v>564</v>
      </c>
      <c r="BL15" s="54" t="str">
        <f>"optimus_"&amp;LOWER(BT15)</f>
        <v>optimus_tennis</v>
      </c>
      <c r="BM15" s="54" t="s">
        <v>544</v>
      </c>
      <c r="BN15" s="34" t="s">
        <v>557</v>
      </c>
      <c r="BO15" s="54" t="s">
        <v>565</v>
      </c>
      <c r="BP15" s="58" t="str">
        <f t="shared" si="4"/>
        <v>jamesconnors123+TENNIS@gmail.com</v>
      </c>
      <c r="BQ15" s="12" t="s">
        <v>183</v>
      </c>
      <c r="BR15" s="12" t="str">
        <f t="shared" si="1"/>
        <v>MRS</v>
      </c>
      <c r="BS15" s="12" t="s">
        <v>184</v>
      </c>
      <c r="BT15" s="4" t="s">
        <v>185</v>
      </c>
      <c r="BU15" s="12" t="str">
        <f t="shared" si="3"/>
        <v>optimus_tennis</v>
      </c>
      <c r="BV15" s="12" t="s">
        <v>656</v>
      </c>
      <c r="BW15" s="12"/>
      <c r="BX15" s="12" t="s">
        <v>664</v>
      </c>
      <c r="BY15" s="12"/>
      <c r="BZ15" s="12" t="s">
        <v>186</v>
      </c>
      <c r="CA15" s="12" t="s">
        <v>187</v>
      </c>
      <c r="CB15" s="12" t="str">
        <f t="shared" si="2"/>
        <v>1975-01-23</v>
      </c>
      <c r="CC15" s="12" t="s">
        <v>188</v>
      </c>
      <c r="CD15" s="12">
        <v>63</v>
      </c>
      <c r="CE15" s="12" t="s">
        <v>43</v>
      </c>
      <c r="CF15" s="12" t="s">
        <v>44</v>
      </c>
      <c r="CG15" s="12" t="s">
        <v>545</v>
      </c>
      <c r="CH15" s="12" t="s">
        <v>45</v>
      </c>
      <c r="CI15" s="12" t="s">
        <v>189</v>
      </c>
      <c r="CJ15" s="12" t="s">
        <v>190</v>
      </c>
      <c r="CK15" s="12" t="s">
        <v>191</v>
      </c>
    </row>
    <row r="16" spans="1:96" x14ac:dyDescent="0.25">
      <c r="A16" s="34" t="s">
        <v>192</v>
      </c>
      <c r="B16" s="34" t="s">
        <v>192</v>
      </c>
      <c r="C16" s="34" t="s">
        <v>192</v>
      </c>
      <c r="D16" s="34" t="s">
        <v>192</v>
      </c>
      <c r="E16" s="34" t="s">
        <v>192</v>
      </c>
      <c r="F16" s="34" t="s">
        <v>192</v>
      </c>
      <c r="G16" s="34" t="s">
        <v>588</v>
      </c>
      <c r="H16" s="34" t="s">
        <v>588</v>
      </c>
      <c r="I16" s="34" t="s">
        <v>588</v>
      </c>
      <c r="J16" s="34" t="s">
        <v>192</v>
      </c>
      <c r="K16" s="34" t="s">
        <v>765</v>
      </c>
      <c r="L16" s="34" t="s">
        <v>192</v>
      </c>
      <c r="M16" s="12" t="s">
        <v>194</v>
      </c>
      <c r="N16" s="34" t="s">
        <v>305</v>
      </c>
      <c r="O16" s="45">
        <v>801</v>
      </c>
      <c r="P16" s="45" t="s">
        <v>507</v>
      </c>
      <c r="Q16" s="45"/>
      <c r="R16" s="26"/>
      <c r="S16" s="26"/>
      <c r="T16" s="26" t="s">
        <v>462</v>
      </c>
      <c r="U16" s="46" t="s">
        <v>532</v>
      </c>
      <c r="V16" s="26">
        <v>101</v>
      </c>
      <c r="W16" s="63"/>
      <c r="X16" s="69">
        <v>902</v>
      </c>
      <c r="Y16" s="69">
        <v>1713855</v>
      </c>
      <c r="Z16" s="69">
        <v>912</v>
      </c>
      <c r="AA16" s="69"/>
      <c r="AB16" s="70">
        <v>702</v>
      </c>
      <c r="AC16" s="70">
        <v>1712901</v>
      </c>
      <c r="AD16" s="71" t="s">
        <v>631</v>
      </c>
      <c r="AE16" s="70"/>
      <c r="AF16" s="68">
        <v>1321</v>
      </c>
      <c r="AG16" s="39">
        <v>212</v>
      </c>
      <c r="AH16" s="37"/>
      <c r="AI16" s="33">
        <v>203</v>
      </c>
      <c r="AJ16" s="31" t="s">
        <v>385</v>
      </c>
      <c r="AK16" s="31">
        <v>412</v>
      </c>
      <c r="AL16" s="31"/>
      <c r="AM16" s="26" t="s">
        <v>358</v>
      </c>
      <c r="AN16" s="26">
        <v>512</v>
      </c>
      <c r="AO16" s="26">
        <v>712</v>
      </c>
      <c r="AP16" s="26"/>
      <c r="AQ16" s="20" t="s">
        <v>337</v>
      </c>
      <c r="AR16" s="20">
        <v>312</v>
      </c>
      <c r="AS16" s="20"/>
      <c r="AT16" s="5">
        <v>504</v>
      </c>
      <c r="AU16" s="5" t="s">
        <v>193</v>
      </c>
      <c r="AV16" s="5">
        <v>812</v>
      </c>
      <c r="AW16" s="5"/>
      <c r="AX16" s="9">
        <v>602</v>
      </c>
      <c r="AY16" s="9" t="s">
        <v>34</v>
      </c>
      <c r="AZ16" s="9">
        <v>200001</v>
      </c>
      <c r="BA16" s="9">
        <v>3773778</v>
      </c>
      <c r="BB16" s="9"/>
      <c r="BC16" s="10">
        <v>1216</v>
      </c>
      <c r="BD16" s="10">
        <v>3773778</v>
      </c>
      <c r="BE16" s="10">
        <v>612</v>
      </c>
      <c r="BF16" s="10" t="s">
        <v>67</v>
      </c>
      <c r="BG16" s="10" t="s">
        <v>53</v>
      </c>
      <c r="BH16" s="10" t="s">
        <v>54</v>
      </c>
      <c r="BI16" s="10" t="s">
        <v>55</v>
      </c>
      <c r="BJ16" s="10">
        <v>3</v>
      </c>
      <c r="BK16" s="43">
        <v>26</v>
      </c>
      <c r="BL16" s="54" t="str">
        <f t="shared" ref="BL16:BL22" si="5">"optimus_"&amp;LOWER(BT16)</f>
        <v>optimus_boxing</v>
      </c>
      <c r="BM16" s="54" t="s">
        <v>544</v>
      </c>
      <c r="BN16" s="34" t="s">
        <v>557</v>
      </c>
      <c r="BO16" s="54"/>
      <c r="BP16" s="60" t="s">
        <v>555</v>
      </c>
      <c r="BQ16" s="12" t="s">
        <v>194</v>
      </c>
      <c r="BR16" s="12" t="str">
        <f t="shared" si="1"/>
        <v>MR</v>
      </c>
      <c r="BS16" s="12" t="s">
        <v>195</v>
      </c>
      <c r="BT16" s="4" t="s">
        <v>196</v>
      </c>
      <c r="BU16" s="45" t="str">
        <f t="shared" si="3"/>
        <v>optimus_boxing</v>
      </c>
      <c r="BV16" s="12" t="s">
        <v>657</v>
      </c>
      <c r="BW16" s="12"/>
      <c r="BX16" s="12" t="s">
        <v>663</v>
      </c>
      <c r="BY16" s="12"/>
      <c r="BZ16" s="12" t="s">
        <v>197</v>
      </c>
      <c r="CA16" s="12" t="s">
        <v>198</v>
      </c>
      <c r="CB16" s="12" t="str">
        <f t="shared" si="2"/>
        <v>1969-07-07</v>
      </c>
      <c r="CC16" s="12">
        <v>169068276</v>
      </c>
      <c r="CD16" s="12">
        <v>65</v>
      </c>
      <c r="CE16" s="12" t="s">
        <v>43</v>
      </c>
      <c r="CF16" s="12" t="s">
        <v>44</v>
      </c>
      <c r="CG16" s="12" t="s">
        <v>545</v>
      </c>
      <c r="CH16" s="12" t="s">
        <v>45</v>
      </c>
      <c r="CI16" s="12" t="s">
        <v>200</v>
      </c>
      <c r="CJ16" s="12" t="s">
        <v>201</v>
      </c>
      <c r="CK16" s="12" t="s">
        <v>202</v>
      </c>
    </row>
    <row r="17" spans="1:89" ht="90" x14ac:dyDescent="0.25">
      <c r="A17" s="34" t="s">
        <v>203</v>
      </c>
      <c r="B17" s="34" t="s">
        <v>203</v>
      </c>
      <c r="C17" s="34" t="s">
        <v>203</v>
      </c>
      <c r="D17" s="34" t="s">
        <v>203</v>
      </c>
      <c r="E17" s="34" t="s">
        <v>203</v>
      </c>
      <c r="F17" s="34" t="s">
        <v>203</v>
      </c>
      <c r="G17" s="34" t="s">
        <v>589</v>
      </c>
      <c r="H17" s="34" t="s">
        <v>589</v>
      </c>
      <c r="I17" s="34" t="s">
        <v>589</v>
      </c>
      <c r="J17" s="34" t="s">
        <v>203</v>
      </c>
      <c r="K17" s="34" t="s">
        <v>766</v>
      </c>
      <c r="L17" s="34" t="s">
        <v>203</v>
      </c>
      <c r="M17" s="12" t="s">
        <v>205</v>
      </c>
      <c r="N17" s="34" t="s">
        <v>305</v>
      </c>
      <c r="O17" s="45">
        <v>802</v>
      </c>
      <c r="P17" s="45" t="s">
        <v>508</v>
      </c>
      <c r="Q17" s="45"/>
      <c r="R17" s="26"/>
      <c r="S17" s="26"/>
      <c r="T17" s="26" t="s">
        <v>463</v>
      </c>
      <c r="U17" s="46" t="s">
        <v>533</v>
      </c>
      <c r="V17" s="26">
        <v>101</v>
      </c>
      <c r="W17" s="65"/>
      <c r="X17" s="69">
        <v>903</v>
      </c>
      <c r="Y17" s="69">
        <v>1713856</v>
      </c>
      <c r="Z17" s="69">
        <v>913</v>
      </c>
      <c r="AA17" s="69"/>
      <c r="AB17" s="70">
        <v>703</v>
      </c>
      <c r="AC17" s="70">
        <v>1712902</v>
      </c>
      <c r="AD17" s="71" t="s">
        <v>632</v>
      </c>
      <c r="AE17" s="70"/>
      <c r="AF17" s="67">
        <v>1301</v>
      </c>
      <c r="AG17" s="39">
        <v>213</v>
      </c>
      <c r="AH17" s="37"/>
      <c r="AI17" s="33">
        <v>204</v>
      </c>
      <c r="AJ17" s="31" t="s">
        <v>386</v>
      </c>
      <c r="AK17" s="31">
        <v>413</v>
      </c>
      <c r="AL17" s="31"/>
      <c r="AM17" s="26" t="s">
        <v>359</v>
      </c>
      <c r="AN17" s="26">
        <v>513</v>
      </c>
      <c r="AO17" s="26">
        <v>713</v>
      </c>
      <c r="AP17" s="26"/>
      <c r="AQ17" s="20" t="s">
        <v>338</v>
      </c>
      <c r="AR17" s="20">
        <v>313</v>
      </c>
      <c r="AS17" s="20"/>
      <c r="AT17" s="5">
        <v>503</v>
      </c>
      <c r="AU17" s="5" t="s">
        <v>204</v>
      </c>
      <c r="AV17" s="5">
        <v>813</v>
      </c>
      <c r="AW17" s="5"/>
      <c r="AX17" s="9">
        <v>604</v>
      </c>
      <c r="AY17" s="9" t="s">
        <v>182</v>
      </c>
      <c r="AZ17" s="9">
        <v>200002</v>
      </c>
      <c r="BA17" s="9">
        <v>3773779</v>
      </c>
      <c r="BB17" s="9"/>
      <c r="BC17" s="10">
        <v>1203</v>
      </c>
      <c r="BD17" s="10">
        <v>3773779</v>
      </c>
      <c r="BE17" s="10">
        <v>613</v>
      </c>
      <c r="BF17" s="10" t="s">
        <v>67</v>
      </c>
      <c r="BG17" s="10" t="s">
        <v>79</v>
      </c>
      <c r="BH17" s="10" t="s">
        <v>79</v>
      </c>
      <c r="BI17" s="10" t="s">
        <v>80</v>
      </c>
      <c r="BJ17" s="10">
        <v>9</v>
      </c>
      <c r="BK17" s="43">
        <v>28</v>
      </c>
      <c r="BL17" s="54" t="str">
        <f t="shared" si="5"/>
        <v>optimus_hoover</v>
      </c>
      <c r="BM17" s="54" t="s">
        <v>544</v>
      </c>
      <c r="BN17" s="34" t="s">
        <v>566</v>
      </c>
      <c r="BO17" s="54"/>
      <c r="BP17" s="58" t="str">
        <f t="shared" si="4"/>
        <v>jamesconnors123+HOOVER@gmail.com</v>
      </c>
      <c r="BQ17" s="12" t="s">
        <v>205</v>
      </c>
      <c r="BR17" s="12" t="str">
        <f t="shared" si="1"/>
        <v>MR</v>
      </c>
      <c r="BS17" s="12" t="s">
        <v>206</v>
      </c>
      <c r="BT17" s="4" t="s">
        <v>207</v>
      </c>
      <c r="BU17" s="12" t="str">
        <f t="shared" si="3"/>
        <v>optimus_hoover</v>
      </c>
      <c r="BV17" s="12" t="s">
        <v>658</v>
      </c>
      <c r="BW17" s="12"/>
      <c r="BX17" s="74" t="s">
        <v>668</v>
      </c>
      <c r="BY17" s="12"/>
      <c r="BZ17" s="12" t="s">
        <v>208</v>
      </c>
      <c r="CA17" s="12" t="s">
        <v>209</v>
      </c>
      <c r="CB17" s="12" t="str">
        <f t="shared" si="2"/>
        <v>1981-04-09</v>
      </c>
      <c r="CC17" s="12" t="s">
        <v>210</v>
      </c>
      <c r="CD17" s="12">
        <v>61</v>
      </c>
      <c r="CE17" s="12" t="s">
        <v>43</v>
      </c>
      <c r="CF17" s="12" t="s">
        <v>44</v>
      </c>
      <c r="CG17" s="12" t="s">
        <v>545</v>
      </c>
      <c r="CH17" s="12" t="s">
        <v>45</v>
      </c>
      <c r="CI17" s="12" t="s">
        <v>211</v>
      </c>
      <c r="CJ17" s="12" t="s">
        <v>212</v>
      </c>
      <c r="CK17" s="12" t="s">
        <v>213</v>
      </c>
    </row>
    <row r="18" spans="1:89" ht="90" x14ac:dyDescent="0.25">
      <c r="A18" s="34" t="s">
        <v>214</v>
      </c>
      <c r="B18" s="34" t="s">
        <v>214</v>
      </c>
      <c r="C18" s="34" t="s">
        <v>214</v>
      </c>
      <c r="D18" s="34" t="s">
        <v>214</v>
      </c>
      <c r="E18" s="34" t="s">
        <v>214</v>
      </c>
      <c r="F18" s="34" t="s">
        <v>214</v>
      </c>
      <c r="G18" s="34" t="s">
        <v>590</v>
      </c>
      <c r="H18" s="34" t="s">
        <v>590</v>
      </c>
      <c r="I18" s="34" t="s">
        <v>590</v>
      </c>
      <c r="J18" s="34" t="s">
        <v>214</v>
      </c>
      <c r="K18" s="34" t="s">
        <v>767</v>
      </c>
      <c r="L18" s="34" t="s">
        <v>214</v>
      </c>
      <c r="M18" s="12" t="s">
        <v>216</v>
      </c>
      <c r="N18" s="34" t="s">
        <v>305</v>
      </c>
      <c r="O18" s="45">
        <v>802</v>
      </c>
      <c r="P18" s="45" t="s">
        <v>509</v>
      </c>
      <c r="Q18" s="45"/>
      <c r="R18" s="26"/>
      <c r="S18" s="26"/>
      <c r="T18" s="26" t="s">
        <v>464</v>
      </c>
      <c r="U18" s="46" t="s">
        <v>534</v>
      </c>
      <c r="V18" s="26">
        <v>101</v>
      </c>
      <c r="W18" s="63"/>
      <c r="X18" s="69">
        <v>904</v>
      </c>
      <c r="Y18" s="69">
        <v>1713857</v>
      </c>
      <c r="Z18" s="69">
        <v>914</v>
      </c>
      <c r="AA18" s="69"/>
      <c r="AB18" s="70">
        <v>704</v>
      </c>
      <c r="AC18" s="70">
        <v>1712903</v>
      </c>
      <c r="AD18" s="71" t="s">
        <v>633</v>
      </c>
      <c r="AE18" s="70"/>
      <c r="AF18" s="67">
        <v>1302</v>
      </c>
      <c r="AG18" s="39">
        <v>214</v>
      </c>
      <c r="AH18" s="61" t="s">
        <v>572</v>
      </c>
      <c r="AI18" s="33">
        <v>205</v>
      </c>
      <c r="AJ18" s="31" t="s">
        <v>387</v>
      </c>
      <c r="AK18" s="31">
        <v>414</v>
      </c>
      <c r="AL18" s="31"/>
      <c r="AM18" s="26" t="s">
        <v>360</v>
      </c>
      <c r="AN18" s="26">
        <v>514</v>
      </c>
      <c r="AO18" s="26">
        <v>714</v>
      </c>
      <c r="AP18" s="26"/>
      <c r="AQ18" s="20" t="s">
        <v>339</v>
      </c>
      <c r="AR18" s="20">
        <v>314</v>
      </c>
      <c r="AS18" s="20"/>
      <c r="AT18" s="5">
        <v>508</v>
      </c>
      <c r="AU18" s="5" t="s">
        <v>215</v>
      </c>
      <c r="AV18" s="5">
        <v>814</v>
      </c>
      <c r="AW18" s="5"/>
      <c r="AX18" s="9">
        <v>605</v>
      </c>
      <c r="AY18" s="9" t="s">
        <v>34</v>
      </c>
      <c r="AZ18" s="9">
        <v>200003</v>
      </c>
      <c r="BA18" s="9">
        <v>3773780</v>
      </c>
      <c r="BB18" s="9"/>
      <c r="BC18" s="10">
        <v>1204</v>
      </c>
      <c r="BD18" s="10">
        <v>3773780</v>
      </c>
      <c r="BE18" s="10">
        <v>614</v>
      </c>
      <c r="BF18" s="10" t="s">
        <v>92</v>
      </c>
      <c r="BG18" s="10" t="s">
        <v>54</v>
      </c>
      <c r="BH18" s="10" t="s">
        <v>54</v>
      </c>
      <c r="BI18" s="10" t="s">
        <v>93</v>
      </c>
      <c r="BJ18" s="10">
        <v>3</v>
      </c>
      <c r="BK18" s="43">
        <v>29</v>
      </c>
      <c r="BL18" s="54" t="str">
        <f t="shared" si="5"/>
        <v>optimus_hotpoint</v>
      </c>
      <c r="BM18" s="54" t="s">
        <v>544</v>
      </c>
      <c r="BN18" s="34" t="s">
        <v>566</v>
      </c>
      <c r="BO18" s="54"/>
      <c r="BP18" s="58" t="str">
        <f t="shared" si="4"/>
        <v>jamesconnors123+HOTPOINT@gmail.com</v>
      </c>
      <c r="BQ18" s="12" t="s">
        <v>216</v>
      </c>
      <c r="BR18" s="12" t="str">
        <f t="shared" si="1"/>
        <v>MR</v>
      </c>
      <c r="BS18" s="12" t="s">
        <v>217</v>
      </c>
      <c r="BT18" s="4" t="s">
        <v>218</v>
      </c>
      <c r="BU18" s="12" t="str">
        <f t="shared" si="3"/>
        <v>optimus_hotpoint</v>
      </c>
      <c r="BV18" s="12" t="s">
        <v>659</v>
      </c>
      <c r="BW18" s="12"/>
      <c r="BX18" s="74" t="s">
        <v>667</v>
      </c>
      <c r="BY18" s="12"/>
      <c r="BZ18" s="12" t="s">
        <v>219</v>
      </c>
      <c r="CA18" s="12" t="s">
        <v>220</v>
      </c>
      <c r="CB18" s="12" t="str">
        <f t="shared" si="2"/>
        <v>1965-11-12</v>
      </c>
      <c r="CC18" s="12" t="s">
        <v>221</v>
      </c>
      <c r="CD18" s="12">
        <v>63</v>
      </c>
      <c r="CE18" s="12" t="s">
        <v>43</v>
      </c>
      <c r="CF18" s="12" t="s">
        <v>44</v>
      </c>
      <c r="CG18" s="12" t="s">
        <v>545</v>
      </c>
      <c r="CH18" s="12" t="s">
        <v>45</v>
      </c>
      <c r="CI18" s="12" t="s">
        <v>222</v>
      </c>
      <c r="CJ18" s="12" t="s">
        <v>223</v>
      </c>
      <c r="CK18" s="12" t="s">
        <v>224</v>
      </c>
    </row>
    <row r="19" spans="1:89" ht="30" x14ac:dyDescent="0.25">
      <c r="A19" s="34" t="s">
        <v>225</v>
      </c>
      <c r="B19" s="34" t="s">
        <v>225</v>
      </c>
      <c r="C19" s="34" t="s">
        <v>225</v>
      </c>
      <c r="D19" s="34" t="s">
        <v>225</v>
      </c>
      <c r="E19" s="34" t="s">
        <v>225</v>
      </c>
      <c r="F19" s="34" t="s">
        <v>225</v>
      </c>
      <c r="G19" s="34" t="s">
        <v>591</v>
      </c>
      <c r="H19" s="34" t="s">
        <v>591</v>
      </c>
      <c r="I19" s="34" t="s">
        <v>591</v>
      </c>
      <c r="J19" s="34" t="s">
        <v>225</v>
      </c>
      <c r="K19" s="34" t="s">
        <v>768</v>
      </c>
      <c r="L19" s="34" t="s">
        <v>225</v>
      </c>
      <c r="M19" s="12" t="s">
        <v>227</v>
      </c>
      <c r="N19" s="34" t="s">
        <v>305</v>
      </c>
      <c r="O19" s="45">
        <v>804</v>
      </c>
      <c r="P19" s="45" t="s">
        <v>510</v>
      </c>
      <c r="Q19" s="45"/>
      <c r="R19" s="26"/>
      <c r="S19" s="26"/>
      <c r="T19" s="26" t="s">
        <v>465</v>
      </c>
      <c r="U19" s="46" t="s">
        <v>535</v>
      </c>
      <c r="V19" s="26">
        <v>102</v>
      </c>
      <c r="W19" s="63"/>
      <c r="X19" s="69">
        <v>905</v>
      </c>
      <c r="Y19" s="69">
        <v>1713858</v>
      </c>
      <c r="Z19" s="69">
        <v>915</v>
      </c>
      <c r="AA19" s="69"/>
      <c r="AB19" s="70">
        <v>705</v>
      </c>
      <c r="AC19" s="70">
        <v>1712904</v>
      </c>
      <c r="AD19" s="71" t="s">
        <v>634</v>
      </c>
      <c r="AE19" s="70"/>
      <c r="AF19" s="67">
        <v>1303</v>
      </c>
      <c r="AG19" s="39">
        <v>215</v>
      </c>
      <c r="AH19" s="43">
        <v>101</v>
      </c>
      <c r="AI19" s="33">
        <v>206</v>
      </c>
      <c r="AJ19" s="31" t="s">
        <v>388</v>
      </c>
      <c r="AK19" s="31">
        <v>415</v>
      </c>
      <c r="AL19" s="31"/>
      <c r="AM19" s="26" t="s">
        <v>361</v>
      </c>
      <c r="AN19" s="26">
        <v>515</v>
      </c>
      <c r="AO19" s="26">
        <v>715</v>
      </c>
      <c r="AP19" s="26"/>
      <c r="AQ19" s="20" t="s">
        <v>340</v>
      </c>
      <c r="AR19" s="20">
        <v>315</v>
      </c>
      <c r="AS19" s="20"/>
      <c r="AT19" s="5">
        <v>505</v>
      </c>
      <c r="AU19" s="5" t="s">
        <v>226</v>
      </c>
      <c r="AV19" s="5">
        <v>815</v>
      </c>
      <c r="AW19" s="5"/>
      <c r="AX19" s="9">
        <v>606</v>
      </c>
      <c r="AY19" s="9" t="s">
        <v>34</v>
      </c>
      <c r="AZ19" s="9">
        <v>200004</v>
      </c>
      <c r="BA19" s="9">
        <v>3773781</v>
      </c>
      <c r="BB19" s="9"/>
      <c r="BC19" s="10">
        <v>1208</v>
      </c>
      <c r="BD19" s="10">
        <v>3773781</v>
      </c>
      <c r="BE19" s="10">
        <v>615</v>
      </c>
      <c r="BF19" s="10" t="s">
        <v>105</v>
      </c>
      <c r="BG19" s="10" t="s">
        <v>106</v>
      </c>
      <c r="BH19" s="10" t="s">
        <v>107</v>
      </c>
      <c r="BI19" s="10" t="s">
        <v>108</v>
      </c>
      <c r="BJ19" s="10">
        <v>7</v>
      </c>
      <c r="BK19" s="43">
        <v>30</v>
      </c>
      <c r="BL19" s="54" t="str">
        <f t="shared" si="5"/>
        <v>optimus_beko</v>
      </c>
      <c r="BM19" s="54" t="s">
        <v>544</v>
      </c>
      <c r="BN19" s="34" t="s">
        <v>566</v>
      </c>
      <c r="BO19" s="54"/>
      <c r="BP19" s="58" t="str">
        <f t="shared" si="4"/>
        <v>jamesconnors123+BEKO@gmail.com</v>
      </c>
      <c r="BQ19" s="12" t="s">
        <v>227</v>
      </c>
      <c r="BR19" s="12" t="str">
        <f t="shared" si="1"/>
        <v>MR</v>
      </c>
      <c r="BS19" s="4" t="s">
        <v>228</v>
      </c>
      <c r="BT19" s="4" t="s">
        <v>229</v>
      </c>
      <c r="BU19" s="12" t="str">
        <f t="shared" si="3"/>
        <v>optimus_beko</v>
      </c>
      <c r="BV19" s="12" t="s">
        <v>660</v>
      </c>
      <c r="BW19" s="12"/>
      <c r="BX19" s="12"/>
      <c r="BY19" s="12"/>
      <c r="BZ19" s="12" t="s">
        <v>230</v>
      </c>
      <c r="CA19" s="12" t="s">
        <v>231</v>
      </c>
      <c r="CB19" s="12" t="str">
        <f t="shared" si="2"/>
        <v>1987-03-14</v>
      </c>
      <c r="CC19" s="12" t="s">
        <v>232</v>
      </c>
      <c r="CD19" s="12">
        <v>65</v>
      </c>
      <c r="CE19" s="12" t="s">
        <v>43</v>
      </c>
      <c r="CF19" s="12" t="s">
        <v>44</v>
      </c>
      <c r="CG19" s="12" t="s">
        <v>545</v>
      </c>
      <c r="CH19" s="12" t="s">
        <v>45</v>
      </c>
      <c r="CI19" s="12" t="s">
        <v>233</v>
      </c>
      <c r="CJ19" s="12" t="s">
        <v>234</v>
      </c>
      <c r="CK19" s="12" t="s">
        <v>235</v>
      </c>
    </row>
    <row r="20" spans="1:89" ht="30" x14ac:dyDescent="0.25">
      <c r="A20" s="34" t="str">
        <f>"                    &lt;DateReceived&gt;"&amp;Q28&amp;"&lt;/DateReceived&gt;"</f>
        <v xml:space="preserve">                    &lt;DateReceived&gt;2018-09-29&lt;/DateReceived&gt;</v>
      </c>
      <c r="B20" s="34" t="str">
        <f>"                    &lt;DateReceived&gt;"&amp;Q28&amp;"&lt;/DateReceived&gt;"</f>
        <v xml:space="preserve">                    &lt;DateReceived&gt;2018-09-29&lt;/DateReceived&gt;</v>
      </c>
      <c r="C20" s="34" t="str">
        <f>"                    &lt;DateReceived&gt;"&amp;Q28&amp;"&lt;/DateReceived&gt;"</f>
        <v xml:space="preserve">                    &lt;DateReceived&gt;2018-09-29&lt;/DateReceived&gt;</v>
      </c>
      <c r="D20" s="34" t="str">
        <f>"                    &lt;DateReceived&gt;"&amp;Q28&amp;"&lt;/DateReceived&gt;"</f>
        <v xml:space="preserve">                    &lt;DateReceived&gt;2018-09-29&lt;/DateReceived&gt;</v>
      </c>
      <c r="E20" s="34" t="str">
        <f>"                    &lt;DateReceived&gt;"&amp;Q28&amp;"&lt;/DateReceived&gt;"</f>
        <v xml:space="preserve">                    &lt;DateReceived&gt;2018-09-29&lt;/DateReceived&gt;</v>
      </c>
      <c r="F20" s="34" t="str">
        <f>"                    &lt;DateReceived&gt;"&amp;Q28&amp;"&lt;/DateReceived&gt;"</f>
        <v xml:space="preserve">                    &lt;DateReceived&gt;2018-09-29&lt;/DateReceived&gt;</v>
      </c>
      <c r="G20" s="34" t="s">
        <v>592</v>
      </c>
      <c r="H20" s="34" t="s">
        <v>592</v>
      </c>
      <c r="I20" s="34" t="s">
        <v>592</v>
      </c>
      <c r="J20" s="34" t="str">
        <f>"                    &lt;DateReceived&gt;"&amp;Q28&amp;"&lt;/DateReceived&gt;"</f>
        <v xml:space="preserve">                    &lt;DateReceived&gt;2018-09-29&lt;/DateReceived&gt;</v>
      </c>
      <c r="K20" s="34" t="s">
        <v>769</v>
      </c>
      <c r="L20" s="34" t="str">
        <f>"                    &lt;DateReceived&gt;"&amp;Q28&amp;"&lt;/DateReceived&gt;"</f>
        <v xml:space="preserve">                    &lt;DateReceived&gt;2018-09-29&lt;/DateReceived&gt;</v>
      </c>
      <c r="M20" s="12" t="s">
        <v>240</v>
      </c>
      <c r="N20" s="34" t="s">
        <v>305</v>
      </c>
      <c r="O20" s="45">
        <v>804</v>
      </c>
      <c r="P20" s="45" t="s">
        <v>511</v>
      </c>
      <c r="Q20" s="45"/>
      <c r="R20" s="26"/>
      <c r="S20" s="26"/>
      <c r="T20" s="26" t="s">
        <v>466</v>
      </c>
      <c r="U20" s="46" t="s">
        <v>536</v>
      </c>
      <c r="V20" s="26">
        <v>102</v>
      </c>
      <c r="W20" s="63"/>
      <c r="X20" s="69">
        <v>906</v>
      </c>
      <c r="Y20" s="69">
        <v>1713859</v>
      </c>
      <c r="Z20" s="69">
        <v>916</v>
      </c>
      <c r="AA20" s="69"/>
      <c r="AB20" s="70">
        <v>706</v>
      </c>
      <c r="AC20" s="70">
        <v>1712905</v>
      </c>
      <c r="AD20" s="71" t="s">
        <v>635</v>
      </c>
      <c r="AE20" s="70"/>
      <c r="AF20" s="67">
        <v>1304</v>
      </c>
      <c r="AG20" s="39">
        <v>216</v>
      </c>
      <c r="AH20" s="43">
        <v>102</v>
      </c>
      <c r="AI20" s="33">
        <v>207</v>
      </c>
      <c r="AJ20" s="31" t="s">
        <v>389</v>
      </c>
      <c r="AK20" s="31">
        <v>416</v>
      </c>
      <c r="AL20" s="31"/>
      <c r="AM20" s="26" t="s">
        <v>362</v>
      </c>
      <c r="AN20" s="26">
        <v>516</v>
      </c>
      <c r="AO20" s="26">
        <v>716</v>
      </c>
      <c r="AP20" s="26"/>
      <c r="AQ20" s="20" t="s">
        <v>341</v>
      </c>
      <c r="AR20" s="20">
        <v>316</v>
      </c>
      <c r="AS20" s="20"/>
      <c r="AT20" s="5">
        <v>506</v>
      </c>
      <c r="AU20" s="5" t="s">
        <v>239</v>
      </c>
      <c r="AV20" s="5">
        <v>816</v>
      </c>
      <c r="AW20" s="5"/>
      <c r="AX20" s="9">
        <v>607</v>
      </c>
      <c r="AY20" s="9" t="s">
        <v>34</v>
      </c>
      <c r="AZ20" s="9">
        <v>200005</v>
      </c>
      <c r="BA20" s="9">
        <v>3773782</v>
      </c>
      <c r="BB20" s="9"/>
      <c r="BC20" s="10">
        <v>1209</v>
      </c>
      <c r="BD20" s="10">
        <v>3773782</v>
      </c>
      <c r="BE20" s="10">
        <v>616</v>
      </c>
      <c r="BF20" s="10" t="s">
        <v>120</v>
      </c>
      <c r="BG20" s="10" t="s">
        <v>54</v>
      </c>
      <c r="BH20" s="10" t="s">
        <v>54</v>
      </c>
      <c r="BI20" s="10" t="s">
        <v>121</v>
      </c>
      <c r="BJ20" s="10">
        <v>4</v>
      </c>
      <c r="BK20" s="10"/>
      <c r="BL20" s="54" t="str">
        <f t="shared" si="5"/>
        <v>optimus_indesit</v>
      </c>
      <c r="BM20" s="54" t="s">
        <v>544</v>
      </c>
      <c r="BN20" s="34" t="s">
        <v>566</v>
      </c>
      <c r="BO20" s="54"/>
      <c r="BP20" s="58" t="str">
        <f t="shared" si="4"/>
        <v>jamesconnors123+INDESIT@gmail.com</v>
      </c>
      <c r="BQ20" s="12" t="s">
        <v>240</v>
      </c>
      <c r="BR20" s="12" t="str">
        <f t="shared" si="1"/>
        <v>MRS</v>
      </c>
      <c r="BS20" s="4" t="s">
        <v>241</v>
      </c>
      <c r="BT20" s="4" t="s">
        <v>242</v>
      </c>
      <c r="BU20" s="12" t="str">
        <f t="shared" si="3"/>
        <v>optimus_indesit</v>
      </c>
      <c r="BV20" s="12"/>
      <c r="BW20" s="12"/>
      <c r="BX20" s="12"/>
      <c r="BY20" s="12" t="s">
        <v>665</v>
      </c>
      <c r="BZ20" s="12" t="s">
        <v>243</v>
      </c>
      <c r="CA20" s="12" t="s">
        <v>244</v>
      </c>
      <c r="CB20" s="12" t="str">
        <f t="shared" si="2"/>
        <v>1979-07-27</v>
      </c>
      <c r="CC20" s="12" t="s">
        <v>245</v>
      </c>
      <c r="CD20" s="12">
        <v>61</v>
      </c>
      <c r="CE20" s="12" t="s">
        <v>43</v>
      </c>
      <c r="CF20" s="12" t="s">
        <v>44</v>
      </c>
      <c r="CG20" s="12" t="s">
        <v>545</v>
      </c>
      <c r="CH20" s="12" t="s">
        <v>45</v>
      </c>
      <c r="CI20" s="12" t="s">
        <v>246</v>
      </c>
      <c r="CJ20" s="12" t="s">
        <v>247</v>
      </c>
      <c r="CK20" s="12" t="s">
        <v>248</v>
      </c>
    </row>
    <row r="21" spans="1:89" ht="30" x14ac:dyDescent="0.25">
      <c r="A21" s="34" t="str">
        <f>"                    &lt;DisputeId&gt;"&amp;Q27&amp;AV3&amp;"&lt;/DisputeId&gt;"</f>
        <v xml:space="preserve">                    &lt;DisputeId&gt;999499805&lt;/DisputeId&gt;</v>
      </c>
      <c r="B21" s="34" t="str">
        <f>"                    &lt;DisputeId&gt;"&amp;Q27&amp;AO3&amp;"&lt;/DisputeId&gt;"</f>
        <v xml:space="preserve">                    &lt;DisputeId&gt;999499705&lt;/DisputeId&gt;</v>
      </c>
      <c r="C21" s="34" t="str">
        <f>"                    &lt;DisputeId&gt;"&amp;Q27&amp;BE3&amp;"&lt;/DisputeId&gt;"</f>
        <v xml:space="preserve">                    &lt;DisputeId&gt;999499605&lt;/DisputeId&gt;</v>
      </c>
      <c r="D21" s="34" t="str">
        <f>"                    &lt;DisputeId&gt;"&amp;Q27&amp;AR3&amp;"&lt;/DisputeId&gt;"</f>
        <v xml:space="preserve">                    &lt;DisputeId&gt;999499305&lt;/DisputeId&gt;</v>
      </c>
      <c r="E21" s="34" t="str">
        <f>"                    &lt;DisputeId&gt;"&amp;Q27&amp;AN3&amp;"&lt;/DisputeId&gt;"</f>
        <v xml:space="preserve">                    &lt;DisputeId&gt;999499505&lt;/DisputeId&gt;</v>
      </c>
      <c r="F21" s="34" t="str">
        <f>"                    &lt;DisputeId&gt;"&amp;Q27&amp;AK3&amp;"&lt;/DisputeId&gt;"</f>
        <v xml:space="preserve">                    &lt;DisputeId&gt;999499405&lt;/DisputeId&gt;</v>
      </c>
      <c r="G21" s="34" t="s">
        <v>593</v>
      </c>
      <c r="H21" s="34" t="s">
        <v>593</v>
      </c>
      <c r="I21" s="34" t="s">
        <v>593</v>
      </c>
      <c r="J21" s="34" t="str">
        <f>"                    &lt;DisputeId&gt;"&amp;Q27&amp;AG3&amp;"&lt;/DisputeId&gt;"</f>
        <v xml:space="preserve">                    &lt;DisputeId&gt;999499205&lt;/DisputeId&gt;</v>
      </c>
      <c r="K21" s="34" t="s">
        <v>789</v>
      </c>
      <c r="L21" s="34" t="str">
        <f>"                    &lt;DisputeId&gt;"&amp;Q27&amp;U3&amp;"&lt;/DisputeId&gt;"</f>
        <v xml:space="preserve">                    &lt;DisputeId&gt;999499105&lt;/DisputeId&gt;</v>
      </c>
      <c r="M21" s="12" t="s">
        <v>250</v>
      </c>
      <c r="N21" s="34" t="s">
        <v>305</v>
      </c>
      <c r="O21" s="45">
        <v>801</v>
      </c>
      <c r="P21" s="45" t="s">
        <v>512</v>
      </c>
      <c r="Q21" s="45"/>
      <c r="R21" s="26"/>
      <c r="S21" s="26"/>
      <c r="T21" s="26" t="s">
        <v>467</v>
      </c>
      <c r="U21" s="46" t="s">
        <v>537</v>
      </c>
      <c r="V21" s="26">
        <v>102</v>
      </c>
      <c r="W21" s="63"/>
      <c r="X21" s="69">
        <v>907</v>
      </c>
      <c r="Y21" s="69">
        <v>1713860</v>
      </c>
      <c r="Z21" s="69">
        <v>917</v>
      </c>
      <c r="AA21" s="69"/>
      <c r="AB21" s="70">
        <v>707</v>
      </c>
      <c r="AC21" s="70">
        <v>1712906</v>
      </c>
      <c r="AD21" s="71" t="s">
        <v>636</v>
      </c>
      <c r="AE21" s="70"/>
      <c r="AF21" s="67">
        <v>1305</v>
      </c>
      <c r="AG21" s="39">
        <v>217</v>
      </c>
      <c r="AH21" s="43">
        <v>103</v>
      </c>
      <c r="AI21" s="33">
        <v>209</v>
      </c>
      <c r="AJ21" s="31" t="s">
        <v>390</v>
      </c>
      <c r="AK21" s="31">
        <v>417</v>
      </c>
      <c r="AL21" s="31"/>
      <c r="AM21" s="26" t="s">
        <v>363</v>
      </c>
      <c r="AN21" s="26">
        <v>517</v>
      </c>
      <c r="AO21" s="26">
        <v>717</v>
      </c>
      <c r="AP21" s="26"/>
      <c r="AQ21" s="20" t="s">
        <v>342</v>
      </c>
      <c r="AR21" s="20">
        <v>317</v>
      </c>
      <c r="AS21" s="20"/>
      <c r="AT21" s="5">
        <v>507</v>
      </c>
      <c r="AU21" s="5" t="s">
        <v>249</v>
      </c>
      <c r="AV21" s="5">
        <v>817</v>
      </c>
      <c r="AW21" s="5"/>
      <c r="AX21" s="9">
        <v>609</v>
      </c>
      <c r="AY21" s="9" t="s">
        <v>34</v>
      </c>
      <c r="AZ21" s="9">
        <v>200006</v>
      </c>
      <c r="BA21" s="9">
        <v>3773783</v>
      </c>
      <c r="BB21" s="9"/>
      <c r="BC21" s="10">
        <v>1213</v>
      </c>
      <c r="BD21" s="10">
        <v>3773783</v>
      </c>
      <c r="BE21" s="10">
        <v>617</v>
      </c>
      <c r="BF21" s="10" t="s">
        <v>133</v>
      </c>
      <c r="BG21" s="10" t="s">
        <v>106</v>
      </c>
      <c r="BH21" s="10" t="s">
        <v>107</v>
      </c>
      <c r="BI21" s="10" t="s">
        <v>108</v>
      </c>
      <c r="BJ21" s="10">
        <v>7</v>
      </c>
      <c r="BK21" s="10"/>
      <c r="BL21" s="54" t="str">
        <f t="shared" si="5"/>
        <v>optimus_bosch</v>
      </c>
      <c r="BM21" s="54" t="s">
        <v>544</v>
      </c>
      <c r="BN21" s="34" t="s">
        <v>566</v>
      </c>
      <c r="BO21" s="54"/>
      <c r="BP21" s="58" t="str">
        <f t="shared" si="4"/>
        <v>jamesconnors123+BOSCH@gmail.com</v>
      </c>
      <c r="BQ21" s="12" t="s">
        <v>250</v>
      </c>
      <c r="BR21" s="12" t="str">
        <f t="shared" si="1"/>
        <v>MRS</v>
      </c>
      <c r="BS21" s="4" t="s">
        <v>95</v>
      </c>
      <c r="BT21" s="4" t="s">
        <v>251</v>
      </c>
      <c r="BU21" s="12" t="str">
        <f t="shared" si="3"/>
        <v>optimus_bosch</v>
      </c>
      <c r="BV21" s="12" t="s">
        <v>661</v>
      </c>
      <c r="BW21" s="12"/>
      <c r="BX21" s="12"/>
      <c r="BY21" s="12" t="s">
        <v>665</v>
      </c>
      <c r="BZ21" s="12" t="s">
        <v>252</v>
      </c>
      <c r="CA21" s="12" t="s">
        <v>253</v>
      </c>
      <c r="CB21" s="12" t="str">
        <f t="shared" si="2"/>
        <v>1990-01-03</v>
      </c>
      <c r="CC21" s="12">
        <v>169068281</v>
      </c>
      <c r="CD21" s="12">
        <v>63</v>
      </c>
      <c r="CE21" s="12" t="s">
        <v>43</v>
      </c>
      <c r="CF21" s="12" t="s">
        <v>44</v>
      </c>
      <c r="CG21" s="12" t="s">
        <v>545</v>
      </c>
      <c r="CH21" s="12" t="s">
        <v>45</v>
      </c>
      <c r="CI21" s="12" t="s">
        <v>255</v>
      </c>
      <c r="CJ21" s="12" t="s">
        <v>256</v>
      </c>
      <c r="CK21" s="12" t="s">
        <v>257</v>
      </c>
    </row>
    <row r="22" spans="1:89" ht="30" x14ac:dyDescent="0.25">
      <c r="A22" s="34" t="str">
        <f>"                    &lt;CCCDisputeType&gt;"&amp;AT3&amp;"&lt;/CCCDisputeType&gt;"</f>
        <v xml:space="preserve">                    &lt;CCCDisputeType&gt;508&lt;/CCCDisputeType&gt;</v>
      </c>
      <c r="B22" s="34" t="str">
        <f>"                    &lt;CCCDisputeType&gt;"&amp;AX3&amp;"&lt;/CCCDisputeType&gt;"</f>
        <v xml:space="preserve">                    &lt;CCCDisputeType&gt;606&lt;/CCCDisputeType&gt;</v>
      </c>
      <c r="C22" s="34" t="str">
        <f>"                    &lt;CCCDisputeType&gt;"&amp;BC3&amp;"&lt;/CCCDisputeType&gt;"</f>
        <v xml:space="preserve">                    &lt;CCCDisputeType&gt;1208&lt;/CCCDisputeType&gt;</v>
      </c>
      <c r="D22" s="34" t="s">
        <v>320</v>
      </c>
      <c r="E22" s="34" t="s">
        <v>345</v>
      </c>
      <c r="F22" s="34" t="s">
        <v>422</v>
      </c>
      <c r="G22" s="34" t="s">
        <v>594</v>
      </c>
      <c r="H22" s="34" t="s">
        <v>594</v>
      </c>
      <c r="I22" s="34" t="s">
        <v>594</v>
      </c>
      <c r="J22" s="34" t="s">
        <v>425</v>
      </c>
      <c r="K22" s="34" t="s">
        <v>770</v>
      </c>
      <c r="L22" s="34" t="s">
        <v>475</v>
      </c>
      <c r="M22" s="12" t="s">
        <v>35</v>
      </c>
      <c r="N22" s="34" t="s">
        <v>305</v>
      </c>
      <c r="O22" s="45">
        <v>801</v>
      </c>
      <c r="P22" s="45" t="s">
        <v>495</v>
      </c>
      <c r="Q22" s="45"/>
      <c r="R22" s="26"/>
      <c r="S22" s="26"/>
      <c r="T22" s="26" t="s">
        <v>468</v>
      </c>
      <c r="U22" s="46" t="s">
        <v>538</v>
      </c>
      <c r="V22" s="26">
        <v>102</v>
      </c>
      <c r="W22" s="65"/>
      <c r="X22" s="69">
        <v>908</v>
      </c>
      <c r="Y22" s="69">
        <v>1713861</v>
      </c>
      <c r="Z22" s="69">
        <v>918</v>
      </c>
      <c r="AA22" s="69"/>
      <c r="AB22" s="70">
        <v>708</v>
      </c>
      <c r="AC22" s="70">
        <v>1712907</v>
      </c>
      <c r="AD22" s="71" t="s">
        <v>637</v>
      </c>
      <c r="AE22" s="70"/>
      <c r="AF22" s="67">
        <v>1306</v>
      </c>
      <c r="AG22" s="39">
        <v>218</v>
      </c>
      <c r="AH22" s="43">
        <v>104</v>
      </c>
      <c r="AI22" s="33">
        <v>210</v>
      </c>
      <c r="AJ22" s="31" t="s">
        <v>391</v>
      </c>
      <c r="AK22" s="31">
        <v>418</v>
      </c>
      <c r="AL22" s="31"/>
      <c r="AM22" s="26" t="s">
        <v>364</v>
      </c>
      <c r="AN22" s="26">
        <v>518</v>
      </c>
      <c r="AO22" s="26">
        <v>718</v>
      </c>
      <c r="AP22" s="26"/>
      <c r="AQ22" s="20" t="s">
        <v>343</v>
      </c>
      <c r="AR22" s="20">
        <v>318</v>
      </c>
      <c r="AS22" s="20"/>
      <c r="AT22" s="5">
        <v>510</v>
      </c>
      <c r="AU22" s="5" t="s">
        <v>33</v>
      </c>
      <c r="AV22" s="5">
        <v>818</v>
      </c>
      <c r="AW22" s="5"/>
      <c r="AX22" s="9">
        <v>610</v>
      </c>
      <c r="AY22" s="9" t="s">
        <v>34</v>
      </c>
      <c r="AZ22" s="9">
        <v>200007</v>
      </c>
      <c r="BA22" s="9">
        <v>3773784</v>
      </c>
      <c r="BB22" s="9"/>
      <c r="BC22" s="10">
        <v>1214</v>
      </c>
      <c r="BD22" s="10">
        <v>3773784</v>
      </c>
      <c r="BE22" s="10">
        <v>618</v>
      </c>
      <c r="BF22" s="10" t="s">
        <v>145</v>
      </c>
      <c r="BG22" s="10" t="s">
        <v>53</v>
      </c>
      <c r="BH22" s="10" t="s">
        <v>54</v>
      </c>
      <c r="BI22" s="10" t="s">
        <v>55</v>
      </c>
      <c r="BJ22" s="10">
        <v>3</v>
      </c>
      <c r="BK22" s="10"/>
      <c r="BL22" s="54" t="str">
        <f t="shared" si="5"/>
        <v>optimus_logik</v>
      </c>
      <c r="BM22" s="54" t="s">
        <v>544</v>
      </c>
      <c r="BN22" s="34" t="s">
        <v>557</v>
      </c>
      <c r="BO22" s="54"/>
      <c r="BP22" s="59" t="s">
        <v>554</v>
      </c>
      <c r="BQ22" s="12" t="s">
        <v>35</v>
      </c>
      <c r="BR22" s="12" t="str">
        <f t="shared" si="1"/>
        <v>MR</v>
      </c>
      <c r="BS22" s="4" t="s">
        <v>37</v>
      </c>
      <c r="BT22" s="4" t="s">
        <v>38</v>
      </c>
      <c r="BU22" s="12" t="str">
        <f t="shared" si="3"/>
        <v>optimus_logik</v>
      </c>
      <c r="BV22" s="12" t="s">
        <v>662</v>
      </c>
      <c r="BW22" s="12"/>
      <c r="BX22" s="12"/>
      <c r="BY22" s="12" t="s">
        <v>665</v>
      </c>
      <c r="BZ22" s="12" t="s">
        <v>39</v>
      </c>
      <c r="CA22" s="12" t="s">
        <v>40</v>
      </c>
      <c r="CB22" s="12" t="str">
        <f t="shared" si="2"/>
        <v>1972-04-16</v>
      </c>
      <c r="CC22" s="12" t="s">
        <v>42</v>
      </c>
      <c r="CD22" s="12">
        <v>65</v>
      </c>
      <c r="CE22" s="12" t="s">
        <v>43</v>
      </c>
      <c r="CF22" s="12" t="s">
        <v>44</v>
      </c>
      <c r="CG22" s="12" t="s">
        <v>545</v>
      </c>
      <c r="CH22" s="12" t="s">
        <v>45</v>
      </c>
      <c r="CI22" s="12" t="s">
        <v>46</v>
      </c>
      <c r="CJ22" s="12" t="s">
        <v>47</v>
      </c>
      <c r="CK22" s="12" t="s">
        <v>48</v>
      </c>
    </row>
    <row r="23" spans="1:89" ht="15.75" thickBot="1" x14ac:dyDescent="0.3">
      <c r="A23" s="34" t="s">
        <v>258</v>
      </c>
      <c r="B23" s="34" t="s">
        <v>258</v>
      </c>
      <c r="C23" s="34" t="s">
        <v>258</v>
      </c>
      <c r="D23" s="34" t="s">
        <v>258</v>
      </c>
      <c r="E23" s="34" t="s">
        <v>258</v>
      </c>
      <c r="F23" s="34" t="s">
        <v>258</v>
      </c>
      <c r="G23" s="34" t="s">
        <v>595</v>
      </c>
      <c r="H23" s="34" t="s">
        <v>595</v>
      </c>
      <c r="I23" s="34" t="s">
        <v>595</v>
      </c>
      <c r="J23" s="34" t="s">
        <v>258</v>
      </c>
      <c r="K23" s="34" t="str">
        <f>"                    &lt;CCCCustomerID&gt;" &amp; AZ3&amp;"&lt;/CCCCustomerID&gt;"</f>
        <v xml:space="preserve">                    &lt;CCCCustomerID&gt;199994&lt;/CCCCustomerID&gt;</v>
      </c>
      <c r="L23" s="34" t="s">
        <v>258</v>
      </c>
      <c r="T23" s="34" t="s">
        <v>469</v>
      </c>
      <c r="BL23" s="34" t="s">
        <v>300</v>
      </c>
      <c r="CC23" s="13"/>
      <c r="CD23" s="13"/>
      <c r="CE23" s="13"/>
    </row>
    <row r="24" spans="1:89" ht="15.75" thickBot="1" x14ac:dyDescent="0.3">
      <c r="A24" s="34" t="str">
        <f>"                    &lt;ConsumerRequest&gt;Dispute detail data: INSOLVENCYORDERId: "&amp;AU3</f>
        <v xml:space="preserve">                    &lt;ConsumerRequest&gt;Dispute detail data: INSOLVENCYORDERId: 1712867</v>
      </c>
      <c r="B24" s="34" t="s">
        <v>259</v>
      </c>
      <c r="C24" s="34" t="str">
        <f>"                    &lt;ConsumerRequest&gt;"&amp;BF3</f>
        <v xml:space="preserve">                    &lt;ConsumerRequest&gt;Dispute Text:  24/01/2018</v>
      </c>
      <c r="D24" s="34" t="str">
        <f>"                    &lt;ConsumerRequest&gt;Dispute detail data: Link Name: "&amp;BZ3</f>
        <v xml:space="preserve">                    &lt;ConsumerRequest&gt;Dispute detail data: Link Name: MRS JESSICA TWIX</v>
      </c>
      <c r="E24" s="34" t="s">
        <v>346</v>
      </c>
      <c r="F24" s="34" t="str">
        <f>"                    &lt;ConsumerRequest&gt; Dispute Text:hein test hein test hein test hein test h  Dispute detail data: INSOLVENCYORDERId: "&amp;AJ3</f>
        <v xml:space="preserve">                    &lt;ConsumerRequest&gt; Dispute Text:hein test hein test hein test hein test h  Dispute detail data: INSOLVENCYORDERId: 1712849</v>
      </c>
      <c r="G24" s="34" t="s">
        <v>596</v>
      </c>
      <c r="H24" s="34" t="s">
        <v>596</v>
      </c>
      <c r="I24" s="34" t="s">
        <v>596</v>
      </c>
      <c r="J24" s="34" t="s">
        <v>418</v>
      </c>
      <c r="K24" s="34" t="str">
        <f>"                          &lt;ResidenceID&gt;"&amp;CC3&amp;"&lt;/ResidenceID&gt;"</f>
        <v xml:space="preserve">                          &lt;ResidenceID&gt;169068269&lt;/ResidenceID&gt;</v>
      </c>
      <c r="L24" s="34" t="s">
        <v>486</v>
      </c>
      <c r="T24" s="34" t="s">
        <v>470</v>
      </c>
      <c r="BL24" s="34" t="s">
        <v>300</v>
      </c>
      <c r="CB24" s="7"/>
    </row>
    <row r="25" spans="1:89" x14ac:dyDescent="0.25">
      <c r="A25" s="34" t="s">
        <v>261</v>
      </c>
      <c r="B25" s="34" t="str">
        <f>"Name: "&amp;BZ3</f>
        <v>Name: MRS JESSICA TWIX</v>
      </c>
      <c r="C25" s="34" t="s">
        <v>260</v>
      </c>
      <c r="D25" s="34" t="s">
        <v>321</v>
      </c>
      <c r="E25" s="34" t="str">
        <f>"Dispute detail data: Link Name: "&amp;BZ3</f>
        <v>Dispute detail data: Link Name: MRS JESSICA TWIX</v>
      </c>
      <c r="F25" s="34" t="s">
        <v>261</v>
      </c>
      <c r="G25" s="34" t="s">
        <v>597</v>
      </c>
      <c r="H25" s="34" t="s">
        <v>597</v>
      </c>
      <c r="I25" s="34" t="s">
        <v>597</v>
      </c>
      <c r="J25" s="34" t="str">
        <f>"Dispute detail data: Acc Holder Name: "&amp;BZ3</f>
        <v>Dispute detail data: Acc Holder Name: MRS JESSICA TWIX</v>
      </c>
      <c r="K25" s="34" t="s">
        <v>771</v>
      </c>
      <c r="L25" s="34" t="str">
        <f>"Address link address: "&amp;S3</f>
        <v>Address link address: 65 THE RIDGE, STOCKPORT, CHESHIRE, SK6 7ER</v>
      </c>
      <c r="BL25" s="34" t="s">
        <v>300</v>
      </c>
    </row>
    <row r="26" spans="1:89" x14ac:dyDescent="0.25">
      <c r="A26" s="34" t="s">
        <v>262</v>
      </c>
      <c r="B26" s="34" t="str">
        <f>"Address: "&amp;CD3&amp;" "&amp;CE3&amp;" "&amp;CH3</f>
        <v>Address: 63 THE RIDGE SK6 7ER</v>
      </c>
      <c r="C26" s="34" t="str">
        <f>"ACC Holder Name: "&amp;BZ3</f>
        <v>ACC Holder Name: MRS JESSICA TWIX</v>
      </c>
      <c r="D26" s="34" t="s">
        <v>322</v>
      </c>
      <c r="E26" s="34" t="s">
        <v>322</v>
      </c>
      <c r="F26" s="34" t="s">
        <v>369</v>
      </c>
      <c r="G26" s="34" t="s">
        <v>598</v>
      </c>
      <c r="H26" s="34" t="s">
        <v>598</v>
      </c>
      <c r="I26" s="34" t="s">
        <v>598</v>
      </c>
      <c r="J26" s="34" t="str">
        <f>"Acc Holder Address: "&amp;CD3&amp;" "&amp;CE3&amp;" "&amp;CH3</f>
        <v>Acc Holder Address: 63 THE RIDGE SK6 7ER</v>
      </c>
      <c r="K26" s="34" t="s">
        <v>745</v>
      </c>
      <c r="L26" s="34" t="str">
        <f>"Dispute detail data: Selected Address: "&amp;S3</f>
        <v>Dispute detail data: Selected Address: 65 THE RIDGE, STOCKPORT, CHESHIRE, SK6 7ER</v>
      </c>
      <c r="BL26" s="34" t="s">
        <v>300</v>
      </c>
    </row>
    <row r="27" spans="1:89" ht="15.75" thickBot="1" x14ac:dyDescent="0.3">
      <c r="A27" s="34" t="s">
        <v>263</v>
      </c>
      <c r="B27" s="34" t="s">
        <v>261</v>
      </c>
      <c r="C27" s="34" t="str">
        <f>"Acc Holder Address: "&amp;CD3&amp;" "&amp;CE3&amp;" "&amp;CH3</f>
        <v>Acc Holder Address: 63 THE RIDGE SK6 7ER</v>
      </c>
      <c r="D27" s="34" t="s">
        <v>323</v>
      </c>
      <c r="E27" s="34" t="s">
        <v>323</v>
      </c>
      <c r="F27" s="34" t="s">
        <v>370</v>
      </c>
      <c r="G27" s="34" t="s">
        <v>599</v>
      </c>
      <c r="H27" s="34" t="s">
        <v>599</v>
      </c>
      <c r="I27" s="34" t="s">
        <v>599</v>
      </c>
      <c r="J27" s="34" t="s">
        <v>395</v>
      </c>
      <c r="K27" s="34" t="s">
        <v>746</v>
      </c>
      <c r="L27" s="34" t="str">
        <f>"Address 1: "&amp;CD3&amp;" "&amp;CE3&amp;", "&amp;CF3&amp;", "&amp;CG3&amp;", "&amp;CH3</f>
        <v>Address 1: 63 THE RIDGE, STOCKPORT, CHESHIRE, SK6 7ER</v>
      </c>
      <c r="O27" s="51"/>
      <c r="P27" s="53" t="s">
        <v>520</v>
      </c>
      <c r="Q27" s="52" t="s">
        <v>673</v>
      </c>
      <c r="BL27" s="34" t="s">
        <v>300</v>
      </c>
    </row>
    <row r="28" spans="1:89" ht="15.75" thickBot="1" x14ac:dyDescent="0.3">
      <c r="A28" s="34" t="s">
        <v>265</v>
      </c>
      <c r="B28" s="34" t="s">
        <v>264</v>
      </c>
      <c r="C28" s="34" t="str">
        <f>"Date of Birth: "&amp;CA3&amp;" 00:00:00"</f>
        <v>Date of Birth: 08/04/1966 00:00:00</v>
      </c>
      <c r="D28" s="34" t="s">
        <v>324</v>
      </c>
      <c r="E28" s="34" t="s">
        <v>324</v>
      </c>
      <c r="F28" s="34" t="s">
        <v>371</v>
      </c>
      <c r="G28" s="34" t="s">
        <v>600</v>
      </c>
      <c r="H28" s="34" t="s">
        <v>600</v>
      </c>
      <c r="I28" s="34" t="s">
        <v>600</v>
      </c>
      <c r="J28" s="34" t="s">
        <v>396</v>
      </c>
      <c r="K28" s="34" t="s">
        <v>747</v>
      </c>
      <c r="L28" s="34" t="str">
        <f>"Address 2: "&amp;S3</f>
        <v>Address 2: 65 THE RIDGE, STOCKPORT, CHESHIRE, SK6 7ER</v>
      </c>
      <c r="O28" s="51"/>
      <c r="P28" s="53" t="s">
        <v>573</v>
      </c>
      <c r="Q28" s="52" t="s">
        <v>672</v>
      </c>
      <c r="AT28" s="79" t="s">
        <v>317</v>
      </c>
      <c r="AU28" s="80"/>
      <c r="AV28" s="48"/>
      <c r="AX28" s="81" t="s">
        <v>430</v>
      </c>
      <c r="AY28" s="82"/>
      <c r="AZ28" s="34" t="str">
        <f>LEFT(AX28,8)</f>
        <v>81281449</v>
      </c>
      <c r="BL28" s="34" t="s">
        <v>300</v>
      </c>
    </row>
    <row r="29" spans="1:89" ht="15.75" thickBot="1" x14ac:dyDescent="0.3">
      <c r="A29" s="34" t="s">
        <v>266</v>
      </c>
      <c r="B29" s="34" t="str">
        <f>"CASENUMBER: TEST "&amp;CI3</f>
        <v xml:space="preserve">CASENUMBER: TEST 80004453 </v>
      </c>
      <c r="C29" s="34" t="str">
        <f>"Status Code: "&amp;BG3</f>
        <v>Status Code: P</v>
      </c>
      <c r="D29" s="34" t="s">
        <v>277</v>
      </c>
      <c r="E29" s="34" t="s">
        <v>277</v>
      </c>
      <c r="F29" s="34" t="s">
        <v>266</v>
      </c>
      <c r="G29" s="34" t="str">
        <f>"                    &lt;DateReceived&gt;"&amp;Q28&amp;"&lt;/DateReceived&gt;"</f>
        <v xml:space="preserve">                    &lt;DateReceived&gt;2018-09-29&lt;/DateReceived&gt;</v>
      </c>
      <c r="H29" s="34" t="str">
        <f>"                    &lt;DateReceived&gt;"&amp;Q28&amp;"&lt;/DateReceived&gt;"</f>
        <v xml:space="preserve">                    &lt;DateReceived&gt;2018-09-29&lt;/DateReceived&gt;</v>
      </c>
      <c r="I29" s="34" t="str">
        <f>"                    &lt;DateReceived&gt;"&amp;Q28&amp;"&lt;/DateReceived&gt;"</f>
        <v xml:space="preserve">                    &lt;DateReceived&gt;2018-09-29&lt;/DateReceived&gt;</v>
      </c>
      <c r="J29" s="34" t="s">
        <v>397</v>
      </c>
      <c r="K29" s="34" t="s">
        <v>772</v>
      </c>
      <c r="L29" s="34" t="str">
        <f>"ADD Link ID:"&amp;R3</f>
        <v>ADD Link ID:81281455</v>
      </c>
      <c r="AT29" s="18" t="s">
        <v>297</v>
      </c>
      <c r="AU29" s="18" t="s">
        <v>299</v>
      </c>
      <c r="AV29" s="49"/>
      <c r="AX29" s="81" t="s">
        <v>431</v>
      </c>
      <c r="AY29" s="82"/>
      <c r="AZ29" s="34" t="str">
        <f t="shared" ref="AZ29:AZ47" si="6">LEFT(AX29,8)</f>
        <v>81281450</v>
      </c>
      <c r="BL29" s="34" t="s">
        <v>300</v>
      </c>
      <c r="BV29" s="34" t="s">
        <v>669</v>
      </c>
    </row>
    <row r="30" spans="1:89" ht="15.75" thickBot="1" x14ac:dyDescent="0.3">
      <c r="A30" s="34" t="s">
        <v>269</v>
      </c>
      <c r="B30" s="34" t="s">
        <v>267</v>
      </c>
      <c r="C30" s="34" t="s">
        <v>268</v>
      </c>
      <c r="D30" s="34" t="str">
        <f>"                    &lt;CCCCustomerID&gt;" &amp; AZ3&amp;"&lt;/CCCCustomerID&gt;"</f>
        <v xml:space="preserve">                    &lt;CCCCustomerID&gt;199994&lt;/CCCCustomerID&gt;</v>
      </c>
      <c r="E30" s="34" t="str">
        <f>"                    &lt;CCCCustomerID&gt;" &amp; AZ3&amp;"&lt;/CCCCustomerID&gt;"</f>
        <v xml:space="preserve">                    &lt;CCCCustomerID&gt;199994&lt;/CCCCustomerID&gt;</v>
      </c>
      <c r="F30" s="34" t="s">
        <v>372</v>
      </c>
      <c r="G30" s="34" t="str">
        <f>"                    &lt;DisputeId&gt;"&amp;Q27&amp;AD3&amp;"&lt;/DisputeId&gt;"</f>
        <v xml:space="preserve">                    &lt;DisputeId&gt;99949905&lt;/DisputeId&gt;</v>
      </c>
      <c r="H30" s="34" t="str">
        <f>"                    &lt;DisputeId&gt;"&amp;Q27&amp;Z3&amp;"&lt;/DisputeId&gt;"</f>
        <v xml:space="preserve">                    &lt;DisputeId&gt;999499905&lt;/DisputeId&gt;</v>
      </c>
      <c r="I30" s="34" t="str">
        <f>"                    &lt;DisputeId&gt;"&amp;Q27&amp;Z3&amp;"&lt;/DisputeId&gt;"</f>
        <v xml:space="preserve">                    &lt;DisputeId&gt;999499905&lt;/DisputeId&gt;</v>
      </c>
      <c r="J30" s="34" t="s">
        <v>398</v>
      </c>
      <c r="K30" s="34" t="s">
        <v>748</v>
      </c>
      <c r="L30" s="34" t="s">
        <v>322</v>
      </c>
      <c r="AT30" s="18" t="s">
        <v>2</v>
      </c>
      <c r="AU30" s="18" t="s">
        <v>299</v>
      </c>
      <c r="AV30" s="49"/>
      <c r="AX30" s="81" t="s">
        <v>432</v>
      </c>
      <c r="AY30" s="82"/>
      <c r="AZ30" s="34" t="str">
        <f t="shared" si="6"/>
        <v>81281451</v>
      </c>
      <c r="BL30" s="56" t="s">
        <v>548</v>
      </c>
      <c r="BM30" s="56" t="s">
        <v>549</v>
      </c>
    </row>
    <row r="31" spans="1:89" ht="15.75" thickBot="1" x14ac:dyDescent="0.3">
      <c r="A31" s="34" t="str">
        <f>"NAME: "&amp;BZ3</f>
        <v>NAME: MRS JESSICA TWIX</v>
      </c>
      <c r="B31" s="34" t="s">
        <v>270</v>
      </c>
      <c r="C31" s="34" t="s">
        <v>271</v>
      </c>
      <c r="D31" s="34" t="str">
        <f>"                          &lt;ResidenceID&gt;"&amp;CC3&amp;"&lt;/ResidenceID&gt;"</f>
        <v xml:space="preserve">                          &lt;ResidenceID&gt;169068269&lt;/ResidenceID&gt;</v>
      </c>
      <c r="E31" s="34" t="str">
        <f>"                          &lt;ResidenceID&gt;"&amp;CC3&amp;"&lt;/ResidenceID&gt;"</f>
        <v xml:space="preserve">                          &lt;ResidenceID&gt;169068269&lt;/ResidenceID&gt;</v>
      </c>
      <c r="F31" s="34" t="s">
        <v>419</v>
      </c>
      <c r="G31" s="34" t="str">
        <f>"                    &lt;CCCDisputeType&gt;"&amp;AB3&amp;"&lt;/CCCDisputeType&gt;"</f>
        <v xml:space="preserve">                    &lt;CCCDisputeType&gt;705&lt;/CCCDisputeType&gt;</v>
      </c>
      <c r="H31" s="34" t="str">
        <f>"                    &lt;CCCDisputeType&gt;"&amp;X3&amp;"&lt;/CCCDisputeType&gt;"</f>
        <v xml:space="preserve">                    &lt;CCCDisputeType&gt;905&lt;/CCCDisputeType&gt;</v>
      </c>
      <c r="I31" s="34" t="str">
        <f>"                    &lt;CCCDisputeType&gt;"&amp;O3&amp;"&lt;/CCCDisputeType&gt;"</f>
        <v xml:space="preserve">                    &lt;CCCDisputeType&gt;801&lt;/CCCDisputeType&gt;</v>
      </c>
      <c r="J31" s="34" t="s">
        <v>399</v>
      </c>
      <c r="K31" s="34" t="s">
        <v>773</v>
      </c>
      <c r="L31" s="34" t="s">
        <v>426</v>
      </c>
      <c r="AT31" s="18" t="s">
        <v>298</v>
      </c>
      <c r="AU31" s="18" t="s">
        <v>299</v>
      </c>
      <c r="AV31" s="49"/>
      <c r="AX31" s="81" t="s">
        <v>433</v>
      </c>
      <c r="AY31" s="82"/>
      <c r="AZ31" s="34" t="str">
        <f t="shared" si="6"/>
        <v>81281452</v>
      </c>
      <c r="BL31" s="23" t="s">
        <v>542</v>
      </c>
      <c r="BM31" s="23" t="s">
        <v>544</v>
      </c>
    </row>
    <row r="32" spans="1:89" ht="15.75" thickBot="1" x14ac:dyDescent="0.3">
      <c r="A32" s="34" t="str">
        <f>"ADDRESS: "&amp;CD3&amp;" "&amp;CE3&amp;" "&amp;CH3</f>
        <v>ADDRESS: 63 THE RIDGE SK6 7ER</v>
      </c>
      <c r="B32" s="34" t="s">
        <v>272</v>
      </c>
      <c r="C32" s="34" t="s">
        <v>273</v>
      </c>
      <c r="D32" s="34" t="s">
        <v>278</v>
      </c>
      <c r="E32" s="34" t="s">
        <v>278</v>
      </c>
      <c r="F32" s="34" t="s">
        <v>420</v>
      </c>
      <c r="G32" s="34" t="s">
        <v>643</v>
      </c>
      <c r="H32" s="34" t="s">
        <v>601</v>
      </c>
      <c r="I32" s="34" t="s">
        <v>601</v>
      </c>
      <c r="J32" s="34" t="s">
        <v>400</v>
      </c>
      <c r="K32" s="34" t="s">
        <v>774</v>
      </c>
      <c r="L32" s="34" t="s">
        <v>427</v>
      </c>
      <c r="AT32" s="18" t="s">
        <v>302</v>
      </c>
      <c r="AU32" s="18" t="s">
        <v>299</v>
      </c>
      <c r="AV32" s="49"/>
      <c r="AX32" s="81" t="s">
        <v>434</v>
      </c>
      <c r="AY32" s="82"/>
      <c r="AZ32" s="34" t="str">
        <f t="shared" si="6"/>
        <v>81281453</v>
      </c>
      <c r="BL32" s="23" t="s">
        <v>550</v>
      </c>
      <c r="BM32" s="23" t="s">
        <v>544</v>
      </c>
    </row>
    <row r="33" spans="1:65" ht="15.75" thickBot="1" x14ac:dyDescent="0.3">
      <c r="A33" s="14" t="s">
        <v>277</v>
      </c>
      <c r="B33" s="34" t="s">
        <v>274</v>
      </c>
      <c r="C33" s="34" t="str">
        <f>"Status: "&amp;BH3</f>
        <v>Status: Q</v>
      </c>
      <c r="D33" s="14" t="str">
        <f>"                      &lt;TitleOther&gt;"&amp;BR3&amp;"&lt;/TitleOther&gt;"</f>
        <v xml:space="preserve">                      &lt;TitleOther&gt;MRS&lt;/TitleOther&gt;</v>
      </c>
      <c r="E33" s="14" t="str">
        <f>"                      &lt;TitleOther&gt;"&amp;BR3&amp;"&lt;/TitleOther&gt;"</f>
        <v xml:space="preserve">                      &lt;TitleOther&gt;MRS&lt;/TitleOther&gt;</v>
      </c>
      <c r="F33" s="34" t="s">
        <v>277</v>
      </c>
      <c r="G33" s="34" t="s">
        <v>674</v>
      </c>
      <c r="H33" s="34" t="s">
        <v>617</v>
      </c>
      <c r="I33" s="34" t="s">
        <v>641</v>
      </c>
      <c r="J33" s="34" t="s">
        <v>401</v>
      </c>
      <c r="K33" s="34" t="s">
        <v>749</v>
      </c>
      <c r="L33" s="34" t="s">
        <v>277</v>
      </c>
      <c r="AT33" s="18" t="s">
        <v>303</v>
      </c>
      <c r="AU33" s="29" t="s">
        <v>299</v>
      </c>
      <c r="AV33" s="50"/>
      <c r="AX33" s="81" t="s">
        <v>435</v>
      </c>
      <c r="AY33" s="82"/>
      <c r="AZ33" s="34" t="str">
        <f t="shared" si="6"/>
        <v>81281454</v>
      </c>
      <c r="BL33" s="23" t="s">
        <v>543</v>
      </c>
      <c r="BM33" s="23" t="s">
        <v>544</v>
      </c>
    </row>
    <row r="34" spans="1:65" ht="15.75" thickBot="1" x14ac:dyDescent="0.3">
      <c r="A34" s="34" t="str">
        <f>"                    &lt;CCCCustomerID&gt;" &amp; AZ3&amp;"&lt;/CCCCustomerID&gt;"</f>
        <v xml:space="preserve">                    &lt;CCCCustomerID&gt;199994&lt;/CCCCustomerID&gt;</v>
      </c>
      <c r="B34" s="34" t="s">
        <v>277</v>
      </c>
      <c r="C34" s="14" t="s">
        <v>276</v>
      </c>
      <c r="D34" s="34" t="str">
        <f>"                      &lt;Forename&gt;"&amp;BS3&amp;"&lt;/Forename&gt;"</f>
        <v xml:space="preserve">                      &lt;Forename&gt;JESSICA&lt;/Forename&gt;</v>
      </c>
      <c r="E34" s="34" t="str">
        <f>"                      &lt;Forename&gt;"&amp;BS3&amp;"&lt;/Forename&gt;"</f>
        <v xml:space="preserve">                      &lt;Forename&gt;JESSICA&lt;/Forename&gt;</v>
      </c>
      <c r="F34" s="34" t="str">
        <f>"                    &lt;CCCCustomerID&gt;" &amp; AZ3&amp;"&lt;/CCCCustomerID&gt;"</f>
        <v xml:space="preserve">                    &lt;CCCCustomerID&gt;199994&lt;/CCCCustomerID&gt;</v>
      </c>
      <c r="G34" s="34" t="str">
        <f>"                    &lt;CCCCustomerID&gt;" &amp; AZ3&amp;"&lt;/CCCCustomerID&gt;"</f>
        <v xml:space="preserve">                    &lt;CCCCustomerID&gt;199994&lt;/CCCCustomerID&gt;</v>
      </c>
      <c r="H34" s="34" t="str">
        <f>"                    &lt;CCCCustomerID&gt;" &amp; AZ3&amp;"&lt;/CCCCustomerID&gt;"</f>
        <v xml:space="preserve">                    &lt;CCCCustomerID&gt;199994&lt;/CCCCustomerID&gt;</v>
      </c>
      <c r="I34" s="34" t="str">
        <f>"                    &lt;CCCCustomerID&gt;" &amp; AZ3&amp;"&lt;/CCCCustomerID&gt;"</f>
        <v xml:space="preserve">                    &lt;CCCCustomerID&gt;199994&lt;/CCCCustomerID&gt;</v>
      </c>
      <c r="J34" s="34" t="s">
        <v>402</v>
      </c>
      <c r="K34" s="34" t="s">
        <v>750</v>
      </c>
      <c r="L34" s="34" t="str">
        <f>"                    &lt;CCCCustomerID&gt;" &amp; AZ3&amp;"&lt;/CCCCustomerID&gt;"</f>
        <v xml:space="preserve">                    &lt;CCCCustomerID&gt;199994&lt;/CCCCustomerID&gt;</v>
      </c>
      <c r="AT34" s="18" t="s">
        <v>0</v>
      </c>
      <c r="AU34" s="18" t="s">
        <v>299</v>
      </c>
      <c r="AV34" s="49"/>
      <c r="AX34" s="81" t="s">
        <v>436</v>
      </c>
      <c r="AY34" s="82"/>
      <c r="AZ34" s="34" t="str">
        <f t="shared" si="6"/>
        <v>81281455</v>
      </c>
      <c r="BL34" s="23" t="s">
        <v>551</v>
      </c>
      <c r="BM34" s="23" t="s">
        <v>544</v>
      </c>
    </row>
    <row r="35" spans="1:65" ht="15.75" thickBot="1" x14ac:dyDescent="0.3">
      <c r="A35" s="34" t="str">
        <f>"                          &lt;ResidenceID&gt;"&amp;CC3&amp;"&lt;/ResidenceID&gt;"</f>
        <v xml:space="preserve">                          &lt;ResidenceID&gt;169068269&lt;/ResidenceID&gt;</v>
      </c>
      <c r="B35" s="34" t="str">
        <f>"                    &lt;CCCCustomerID&gt;" &amp; AZ3&amp;"&lt;/CCCCustomerID&gt;"</f>
        <v xml:space="preserve">                    &lt;CCCCustomerID&gt;199994&lt;/CCCCustomerID&gt;</v>
      </c>
      <c r="C35" s="34" t="str">
        <f>"Acc Type Code: "&amp;BI3</f>
        <v>Acc Type Code: CA</v>
      </c>
      <c r="D35" s="34" t="s">
        <v>281</v>
      </c>
      <c r="E35" s="34" t="s">
        <v>281</v>
      </c>
      <c r="F35" s="34" t="str">
        <f>"                          &lt;ResidenceID&gt;"&amp;CC3&amp;"&lt;/ResidenceID&gt;"</f>
        <v xml:space="preserve">                          &lt;ResidenceID&gt;169068269&lt;/ResidenceID&gt;</v>
      </c>
      <c r="G35" s="34" t="str">
        <f>"                          &lt;ResidenceID&gt;"&amp;CC3&amp;"&lt;/ResidenceID&gt;"</f>
        <v xml:space="preserve">                          &lt;ResidenceID&gt;169068269&lt;/ResidenceID&gt;</v>
      </c>
      <c r="H35" s="34" t="str">
        <f>"                          &lt;ResidenceID&gt;"&amp;CC3&amp;"&lt;/ResidenceID&gt;"</f>
        <v xml:space="preserve">                          &lt;ResidenceID&gt;169068269&lt;/ResidenceID&gt;</v>
      </c>
      <c r="I35" s="34" t="str">
        <f>"                          &lt;ResidenceID&gt;"&amp;CC3&amp;"&lt;/ResidenceID&gt;"</f>
        <v xml:space="preserve">                          &lt;ResidenceID&gt;169068269&lt;/ResidenceID&gt;</v>
      </c>
      <c r="J35" s="34" t="s">
        <v>403</v>
      </c>
      <c r="K35" s="34" t="s">
        <v>751</v>
      </c>
      <c r="L35" s="34" t="str">
        <f>"                          &lt;ResidenceID&gt;"&amp;CC3&amp;"&lt;/ResidenceID&gt;"</f>
        <v xml:space="preserve">                          &lt;ResidenceID&gt;169068269&lt;/ResidenceID&gt;</v>
      </c>
      <c r="AT35" s="29" t="s">
        <v>392</v>
      </c>
      <c r="AU35" s="18" t="s">
        <v>299</v>
      </c>
      <c r="AV35" s="49"/>
      <c r="AX35" s="81" t="s">
        <v>437</v>
      </c>
      <c r="AY35" s="82"/>
      <c r="AZ35" s="34" t="str">
        <f t="shared" si="6"/>
        <v>81281456</v>
      </c>
      <c r="BL35" s="34" t="s">
        <v>300</v>
      </c>
    </row>
    <row r="36" spans="1:65" ht="15.75" thickBot="1" x14ac:dyDescent="0.3">
      <c r="A36" s="34" t="s">
        <v>278</v>
      </c>
      <c r="B36" s="34" t="str">
        <f>"                          &lt;ResidenceID&gt;"&amp;CC3&amp;"&lt;/ResidenceID&gt;"</f>
        <v xml:space="preserve">                          &lt;ResidenceID&gt;169068269&lt;/ResidenceID&gt;</v>
      </c>
      <c r="C36" s="34" t="str">
        <f>"Acc Group ID: "&amp;BJ3</f>
        <v>Acc Group ID: 7</v>
      </c>
      <c r="D36" s="34" t="str">
        <f>"                      &lt;Surname&gt;"&amp;BT3&amp;"&lt;/Surname&gt;"</f>
        <v xml:space="preserve">                      &lt;Surname&gt;TWIX&lt;/Surname&gt;</v>
      </c>
      <c r="E36" s="34" t="str">
        <f>"                      &lt;Surname&gt;"&amp;BT3&amp;"&lt;/Surname&gt;"</f>
        <v xml:space="preserve">                      &lt;Surname&gt;TWIX&lt;/Surname&gt;</v>
      </c>
      <c r="F36" s="34" t="s">
        <v>278</v>
      </c>
      <c r="G36" s="34" t="s">
        <v>602</v>
      </c>
      <c r="H36" s="34" t="s">
        <v>602</v>
      </c>
      <c r="I36" s="34" t="s">
        <v>602</v>
      </c>
      <c r="J36" s="34" t="s">
        <v>404</v>
      </c>
      <c r="K36" s="34" t="s">
        <v>752</v>
      </c>
      <c r="L36" s="34" t="s">
        <v>278</v>
      </c>
      <c r="AX36" s="81" t="s">
        <v>438</v>
      </c>
      <c r="AY36" s="82"/>
      <c r="AZ36" s="34" t="str">
        <f t="shared" si="6"/>
        <v>81281457</v>
      </c>
      <c r="BL36" s="34" t="s">
        <v>300</v>
      </c>
    </row>
    <row r="37" spans="1:65" ht="15.75" thickBot="1" x14ac:dyDescent="0.3">
      <c r="A37" s="34" t="str">
        <f>"                      &lt;TitleOther&gt;"&amp;BR3&amp;"&lt;/TitleOther&gt;"</f>
        <v xml:space="preserve">                      &lt;TitleOther&gt;MRS&lt;/TitleOther&gt;</v>
      </c>
      <c r="B37" s="34" t="s">
        <v>278</v>
      </c>
      <c r="C37" s="34" t="s">
        <v>277</v>
      </c>
      <c r="D37" s="34" t="s">
        <v>279</v>
      </c>
      <c r="E37" s="34" t="s">
        <v>279</v>
      </c>
      <c r="F37" s="34" t="str">
        <f>"                      &lt;TitleOther&gt;"&amp;BR3&amp;"&lt;/TitleOther&gt;"</f>
        <v xml:space="preserve">                      &lt;TitleOther&gt;MRS&lt;/TitleOther&gt;</v>
      </c>
      <c r="G37" s="34" t="str">
        <f>"                      &lt;TitleOther&gt;"&amp;BR3&amp;"&lt;/TitleOther&gt;"</f>
        <v xml:space="preserve">                      &lt;TitleOther&gt;MRS&lt;/TitleOther&gt;</v>
      </c>
      <c r="H37" s="34" t="str">
        <f>"                      &lt;TitleOther&gt;"&amp;BR3&amp;"&lt;/TitleOther&gt;"</f>
        <v xml:space="preserve">                      &lt;TitleOther&gt;MRS&lt;/TitleOther&gt;</v>
      </c>
      <c r="I37" s="34" t="str">
        <f>"                      &lt;TitleOther&gt;"&amp;BR3&amp;"&lt;/TitleOther&gt;"</f>
        <v xml:space="preserve">                      &lt;TitleOther&gt;MRS&lt;/TitleOther&gt;</v>
      </c>
      <c r="J37" s="34" t="s">
        <v>405</v>
      </c>
      <c r="K37" s="34" t="s">
        <v>775</v>
      </c>
      <c r="L37" s="34" t="str">
        <f>"                      &lt;TitleOther&gt;"&amp;BR3&amp;"&lt;/TitleOther&gt;"</f>
        <v xml:space="preserve">                      &lt;TitleOther&gt;MRS&lt;/TitleOther&gt;</v>
      </c>
      <c r="AX37" s="81" t="s">
        <v>439</v>
      </c>
      <c r="AY37" s="82"/>
      <c r="AZ37" s="34" t="str">
        <f t="shared" si="6"/>
        <v>81281458</v>
      </c>
      <c r="BL37" s="34" t="s">
        <v>300</v>
      </c>
    </row>
    <row r="38" spans="1:65" ht="15.75" thickBot="1" x14ac:dyDescent="0.3">
      <c r="A38" s="34" t="str">
        <f>"                      &lt;Forename&gt;"&amp;BS3&amp;"&lt;/Forename&gt;"</f>
        <v xml:space="preserve">                      &lt;Forename&gt;JESSICA&lt;/Forename&gt;</v>
      </c>
      <c r="B38" s="34" t="str">
        <f>"                      &lt;TitleOther&gt;"&amp;BR3&amp;"&lt;/TitleOther&gt;"</f>
        <v xml:space="preserve">                      &lt;TitleOther&gt;MRS&lt;/TitleOther&gt;</v>
      </c>
      <c r="C38" s="34" t="str">
        <f>"                    &lt;CCCCustomerID&gt;" &amp; AZ3&amp;"&lt;/CCCCustomerID&gt;"</f>
        <v xml:space="preserve">                    &lt;CCCCustomerID&gt;199994&lt;/CCCCustomerID&gt;</v>
      </c>
      <c r="D38" s="34" t="str">
        <f>"                    &lt;DoB&gt;"&amp;CB3&amp;"&lt;/DoB&gt;"</f>
        <v xml:space="preserve">                    &lt;DoB&gt;1966-04-08&lt;/DoB&gt;</v>
      </c>
      <c r="E38" s="34" t="str">
        <f>"                    &lt;DoB&gt;"&amp;CB3&amp;"&lt;/DoB&gt;"</f>
        <v xml:space="preserve">                    &lt;DoB&gt;1966-04-08&lt;/DoB&gt;</v>
      </c>
      <c r="F38" s="34" t="str">
        <f>"                      &lt;Forename&gt;"&amp;BS3&amp;"&lt;/Forename&gt;"</f>
        <v xml:space="preserve">                      &lt;Forename&gt;JESSICA&lt;/Forename&gt;</v>
      </c>
      <c r="G38" s="34" t="str">
        <f>"                      &lt;Forename&gt;"&amp;BS3&amp;"&lt;/Forename&gt;"</f>
        <v xml:space="preserve">                      &lt;Forename&gt;JESSICA&lt;/Forename&gt;</v>
      </c>
      <c r="H38" s="34" t="str">
        <f>"                      &lt;Forename&gt;"&amp;BS3&amp;"&lt;/Forename&gt;"</f>
        <v xml:space="preserve">                      &lt;Forename&gt;JESSICA&lt;/Forename&gt;</v>
      </c>
      <c r="I38" s="34" t="str">
        <f>"                      &lt;Forename&gt;"&amp;BS3&amp;"&lt;/Forename&gt;"</f>
        <v xml:space="preserve">                      &lt;Forename&gt;JESSICA&lt;/Forename&gt;</v>
      </c>
      <c r="J38" s="34" t="s">
        <v>406</v>
      </c>
      <c r="K38" s="34" t="s">
        <v>776</v>
      </c>
      <c r="L38" s="34" t="str">
        <f>"                      &lt;Forename&gt;"&amp;BS3&amp;"&lt;/Forename&gt;"</f>
        <v xml:space="preserve">                      &lt;Forename&gt;JESSICA&lt;/Forename&gt;</v>
      </c>
      <c r="AX38" s="81" t="s">
        <v>440</v>
      </c>
      <c r="AY38" s="82"/>
      <c r="AZ38" s="34" t="str">
        <f t="shared" si="6"/>
        <v>81281459</v>
      </c>
      <c r="BL38" s="34" t="s">
        <v>300</v>
      </c>
    </row>
    <row r="39" spans="1:65" ht="15.75" thickBot="1" x14ac:dyDescent="0.3">
      <c r="A39" s="34" t="str">
        <f>"                      &lt;Surname&gt;"&amp;BT3&amp;"&lt;/Surname&gt;"</f>
        <v xml:space="preserve">                      &lt;Surname&gt;TWIX&lt;/Surname&gt;</v>
      </c>
      <c r="B39" s="34" t="str">
        <f>"                      &lt;TitleOther&gt;"&amp;BR4&amp;"&lt;/TitleOther&gt;"</f>
        <v xml:space="preserve">                      &lt;TitleOther&gt;&lt;/TitleOther&gt;</v>
      </c>
      <c r="C39" s="34" t="str">
        <f>"                          &lt;ResidenceID&gt;"&amp;CC3&amp;"&lt;/ResidenceID&gt;"</f>
        <v xml:space="preserve">                          &lt;ResidenceID&gt;169068269&lt;/ResidenceID&gt;</v>
      </c>
      <c r="D39" s="34" t="s">
        <v>280</v>
      </c>
      <c r="E39" s="34" t="s">
        <v>280</v>
      </c>
      <c r="F39" s="34" t="str">
        <f>"                      &lt;Surname&gt;"&amp;BT3&amp;"&lt;/Surname&gt;"</f>
        <v xml:space="preserve">                      &lt;Surname&gt;TWIX&lt;/Surname&gt;</v>
      </c>
      <c r="G39" s="34" t="str">
        <f>"                      &lt;Surname&gt;"&amp;BT3&amp;"&lt;/Surname&gt;"</f>
        <v xml:space="preserve">                      &lt;Surname&gt;TWIX&lt;/Surname&gt;</v>
      </c>
      <c r="H39" s="34" t="str">
        <f>"                      &lt;Surname&gt;"&amp;BT3&amp;"&lt;/Surname&gt;"</f>
        <v xml:space="preserve">                      &lt;Surname&gt;TWIX&lt;/Surname&gt;</v>
      </c>
      <c r="I39" s="34" t="str">
        <f>"                      &lt;Surname&gt;"&amp;BT3&amp;"&lt;/Surname&gt;"</f>
        <v xml:space="preserve">                      &lt;Surname&gt;TWIX&lt;/Surname&gt;</v>
      </c>
      <c r="J39" s="34" t="s">
        <v>277</v>
      </c>
      <c r="K39" s="34" t="s">
        <v>777</v>
      </c>
      <c r="L39" s="34" t="str">
        <f>"                      &lt;Surname&gt;"&amp;BT3&amp;"&lt;/Surname&gt;"</f>
        <v xml:space="preserve">                      &lt;Surname&gt;TWIX&lt;/Surname&gt;</v>
      </c>
      <c r="AX39" s="81" t="s">
        <v>441</v>
      </c>
      <c r="AY39" s="82"/>
      <c r="AZ39" s="34" t="str">
        <f t="shared" si="6"/>
        <v>81281460</v>
      </c>
      <c r="BL39" s="34" t="s">
        <v>300</v>
      </c>
    </row>
    <row r="40" spans="1:65" ht="15.75" thickBot="1" x14ac:dyDescent="0.3">
      <c r="A40" s="34" t="s">
        <v>279</v>
      </c>
      <c r="B40" s="34" t="str">
        <f>"                      &lt;Surname&gt;"&amp;BT3&amp;"&lt;/Surname&gt;"</f>
        <v xml:space="preserve">                      &lt;Surname&gt;TWIX&lt;/Surname&gt;</v>
      </c>
      <c r="C40" s="34" t="s">
        <v>278</v>
      </c>
      <c r="D40" s="34" t="str">
        <f>"                      &lt;HouseNumber&gt;"&amp;CD3&amp;"&lt;/HouseNumber&gt;"</f>
        <v xml:space="preserve">                      &lt;HouseNumber&gt;63&lt;/HouseNumber&gt;</v>
      </c>
      <c r="E40" s="34" t="str">
        <f>"                      &lt;HouseNumber&gt;"&amp;CD3&amp;"&lt;/HouseNumber&gt;"</f>
        <v xml:space="preserve">                      &lt;HouseNumber&gt;63&lt;/HouseNumber&gt;</v>
      </c>
      <c r="F40" s="34" t="s">
        <v>279</v>
      </c>
      <c r="G40" s="34" t="s">
        <v>603</v>
      </c>
      <c r="H40" s="34" t="s">
        <v>603</v>
      </c>
      <c r="I40" s="34" t="s">
        <v>603</v>
      </c>
      <c r="J40" s="34" t="str">
        <f>"                    &lt;CCCCustomerID&gt;" &amp; AZ3&amp;"&lt;/CCCCustomerID&gt;"</f>
        <v xml:space="preserve">                    &lt;CCCCustomerID&gt;199994&lt;/CCCCustomerID&gt;</v>
      </c>
      <c r="K40" s="34" t="s">
        <v>778</v>
      </c>
      <c r="L40" s="34" t="s">
        <v>279</v>
      </c>
      <c r="AX40" s="81" t="s">
        <v>442</v>
      </c>
      <c r="AY40" s="82"/>
      <c r="AZ40" s="34" t="str">
        <f t="shared" si="6"/>
        <v>81281461</v>
      </c>
      <c r="BL40" s="34" t="s">
        <v>300</v>
      </c>
    </row>
    <row r="41" spans="1:65" ht="15.75" thickBot="1" x14ac:dyDescent="0.3">
      <c r="A41" s="34" t="str">
        <f>"                    &lt;DoB&gt;"&amp;CB3&amp;"&lt;/DoB&gt;"</f>
        <v xml:space="preserve">                    &lt;DoB&gt;1966-04-08&lt;/DoB&gt;</v>
      </c>
      <c r="B41" s="34" t="s">
        <v>279</v>
      </c>
      <c r="C41" s="34" t="str">
        <f>"                      &lt;TitleOther&gt;"&amp;BR3&amp;"&lt;/TitleOther&gt;"</f>
        <v xml:space="preserve">                      &lt;TitleOther&gt;MRS&lt;/TitleOther&gt;</v>
      </c>
      <c r="D41" s="34" t="str">
        <f>"                      &lt;Street1&gt;"&amp;CE3&amp;"&lt;/Street1&gt;"</f>
        <v xml:space="preserve">                      &lt;Street1&gt;THE RIDGE&lt;/Street1&gt;</v>
      </c>
      <c r="E41" s="34" t="str">
        <f>"                      &lt;Street1&gt;"&amp;CE3&amp;"&lt;/Street1&gt;"</f>
        <v xml:space="preserve">                      &lt;Street1&gt;THE RIDGE&lt;/Street1&gt;</v>
      </c>
      <c r="F41" s="34" t="str">
        <f>"                    &lt;DoB&gt;"&amp;CB3&amp;"&lt;/DoB&gt;"</f>
        <v xml:space="preserve">                    &lt;DoB&gt;1966-04-08&lt;/DoB&gt;</v>
      </c>
      <c r="G41" s="34" t="str">
        <f>"                    &lt;DoB&gt;"&amp;CB3&amp;"&lt;/DoB&gt;"</f>
        <v xml:space="preserve">                    &lt;DoB&gt;1966-04-08&lt;/DoB&gt;</v>
      </c>
      <c r="H41" s="34" t="str">
        <f>"                    &lt;DoB&gt;"&amp;CB3&amp;"&lt;/DoB&gt;"</f>
        <v xml:space="preserve">                    &lt;DoB&gt;1966-04-08&lt;/DoB&gt;</v>
      </c>
      <c r="I41" s="34" t="str">
        <f>"                    &lt;DoB&gt;"&amp;CB3&amp;"&lt;/DoB&gt;"</f>
        <v xml:space="preserve">                    &lt;DoB&gt;1966-04-08&lt;/DoB&gt;</v>
      </c>
      <c r="J41" s="34" t="str">
        <f>"                          &lt;ResidenceID&gt;"&amp;CC3&amp;"&lt;/ResidenceID&gt;"</f>
        <v xml:space="preserve">                          &lt;ResidenceID&gt;169068269&lt;/ResidenceID&gt;</v>
      </c>
      <c r="K41" s="34" t="s">
        <v>779</v>
      </c>
      <c r="L41" s="34" t="str">
        <f>"                    &lt;DoB&gt;"&amp;CB3&amp;"&lt;/DoB&gt;"</f>
        <v xml:space="preserve">                    &lt;DoB&gt;1966-04-08&lt;/DoB&gt;</v>
      </c>
      <c r="AX41" s="81" t="s">
        <v>443</v>
      </c>
      <c r="AY41" s="82"/>
      <c r="AZ41" s="34" t="str">
        <f t="shared" si="6"/>
        <v>81281462</v>
      </c>
      <c r="BL41" s="34" t="s">
        <v>300</v>
      </c>
    </row>
    <row r="42" spans="1:65" ht="15.75" thickBot="1" x14ac:dyDescent="0.3">
      <c r="A42" s="34" t="s">
        <v>280</v>
      </c>
      <c r="B42" s="34" t="str">
        <f>"                    &lt;DoB&gt;"&amp;CB3&amp;"&lt;/DoB&gt;"</f>
        <v xml:space="preserve">                    &lt;DoB&gt;1966-04-08&lt;/DoB&gt;</v>
      </c>
      <c r="C42" s="34" t="str">
        <f>"                      &lt;Forename&gt;"&amp;BS3&amp;"&lt;/Forename&gt;"</f>
        <v xml:space="preserve">                      &lt;Forename&gt;JESSICA&lt;/Forename&gt;</v>
      </c>
      <c r="D42" s="34" t="str">
        <f>"                      &lt;Town&gt;"&amp;CF3&amp;"&lt;/Town&gt;"</f>
        <v xml:space="preserve">                      &lt;Town&gt;STOCKPORT&lt;/Town&gt;</v>
      </c>
      <c r="E42" s="34" t="str">
        <f>"                      &lt;Town&gt;"&amp;CF3&amp;"&lt;/Town&gt;"</f>
        <v xml:space="preserve">                      &lt;Town&gt;STOCKPORT&lt;/Town&gt;</v>
      </c>
      <c r="F42" s="34" t="s">
        <v>280</v>
      </c>
      <c r="G42" s="34" t="s">
        <v>604</v>
      </c>
      <c r="H42" s="34" t="s">
        <v>604</v>
      </c>
      <c r="I42" s="34" t="s">
        <v>604</v>
      </c>
      <c r="J42" s="34" t="s">
        <v>278</v>
      </c>
      <c r="K42" s="34" t="s">
        <v>780</v>
      </c>
      <c r="L42" s="34" t="s">
        <v>280</v>
      </c>
      <c r="AX42" s="81" t="s">
        <v>444</v>
      </c>
      <c r="AY42" s="82"/>
      <c r="AZ42" s="34" t="str">
        <f t="shared" si="6"/>
        <v>81281463</v>
      </c>
      <c r="BL42" s="34" t="s">
        <v>300</v>
      </c>
    </row>
    <row r="43" spans="1:65" ht="15.75" thickBot="1" x14ac:dyDescent="0.3">
      <c r="A43" s="34" t="s">
        <v>282</v>
      </c>
      <c r="B43" s="34" t="s">
        <v>280</v>
      </c>
      <c r="C43" s="34" t="s">
        <v>281</v>
      </c>
      <c r="D43" s="34" t="str">
        <f>"                      &lt;PostCode&gt;"&amp;CH3&amp;"&lt;/PostCode&gt;"</f>
        <v xml:space="preserve">                      &lt;PostCode&gt;SK6 7ER&lt;/PostCode&gt;</v>
      </c>
      <c r="E43" s="34" t="str">
        <f>"                      &lt;PostCode&gt;"&amp;CH3&amp;"&lt;/PostCode&gt;"</f>
        <v xml:space="preserve">                      &lt;PostCode&gt;SK6 7ER&lt;/PostCode&gt;</v>
      </c>
      <c r="F43" s="34" t="s">
        <v>282</v>
      </c>
      <c r="G43" s="34" t="str">
        <f>"                      &lt;HouseNumber&gt;"&amp;CD3&amp;"&lt;/HouseNumber&gt;"</f>
        <v xml:space="preserve">                      &lt;HouseNumber&gt;63&lt;/HouseNumber&gt;</v>
      </c>
      <c r="H43" s="34" t="str">
        <f>"                      &lt;HouseNumber&gt;"&amp;CD3&amp;"&lt;/HouseNumber&gt;"</f>
        <v xml:space="preserve">                      &lt;HouseNumber&gt;63&lt;/HouseNumber&gt;</v>
      </c>
      <c r="I43" s="34" t="str">
        <f>"                      &lt;HouseNumber&gt;"&amp;CD3&amp;"&lt;/HouseNumber&gt;"</f>
        <v xml:space="preserve">                      &lt;HouseNumber&gt;63&lt;/HouseNumber&gt;</v>
      </c>
      <c r="J43" s="34" t="str">
        <f>"                      &lt;TitleOther&gt;"&amp;BR3&amp;"&lt;/TitleOther&gt;"</f>
        <v xml:space="preserve">                      &lt;TitleOther&gt;MRS&lt;/TitleOther&gt;</v>
      </c>
      <c r="K43" s="34" t="s">
        <v>781</v>
      </c>
      <c r="L43" s="34" t="s">
        <v>282</v>
      </c>
      <c r="AX43" s="81" t="s">
        <v>445</v>
      </c>
      <c r="AY43" s="82"/>
      <c r="AZ43" s="34" t="str">
        <f t="shared" si="6"/>
        <v>81281464</v>
      </c>
      <c r="BL43" s="34" t="s">
        <v>300</v>
      </c>
    </row>
    <row r="44" spans="1:65" ht="15.75" thickBot="1" x14ac:dyDescent="0.3">
      <c r="A44" s="34" t="s">
        <v>283</v>
      </c>
      <c r="B44" s="34" t="s">
        <v>282</v>
      </c>
      <c r="C44" s="34" t="str">
        <f>"                      &lt;Surname&gt;"&amp;BT3&amp;"&lt;/Surname&gt;"</f>
        <v xml:space="preserve">                      &lt;Surname&gt;TWIX&lt;/Surname&gt;</v>
      </c>
      <c r="D44" s="34" t="s">
        <v>285</v>
      </c>
      <c r="E44" s="34" t="s">
        <v>285</v>
      </c>
      <c r="F44" s="34" t="s">
        <v>283</v>
      </c>
      <c r="G44" s="34" t="str">
        <f>"                      &lt;Street1&gt;"&amp;CE3&amp;"&lt;/Street1&gt;"</f>
        <v xml:space="preserve">                      &lt;Street1&gt;THE RIDGE&lt;/Street1&gt;</v>
      </c>
      <c r="H44" s="34" t="str">
        <f>"                      &lt;Street1&gt;"&amp;CE3&amp;"&lt;/Street1&gt;"</f>
        <v xml:space="preserve">                      &lt;Street1&gt;THE RIDGE&lt;/Street1&gt;</v>
      </c>
      <c r="I44" s="34" t="str">
        <f>"                      &lt;Street1&gt;"&amp;CE3&amp;"&lt;/Street1&gt;"</f>
        <v xml:space="preserve">                      &lt;Street1&gt;THE RIDGE&lt;/Street1&gt;</v>
      </c>
      <c r="J44" s="34" t="str">
        <f>"                      &lt;Forename&gt;"&amp;BS3&amp;"&lt;/Forename&gt;"</f>
        <v xml:space="preserve">                      &lt;Forename&gt;JESSICA&lt;/Forename&gt;</v>
      </c>
      <c r="K44" s="34" t="s">
        <v>782</v>
      </c>
      <c r="L44" s="34" t="s">
        <v>283</v>
      </c>
      <c r="AX44" s="81" t="s">
        <v>446</v>
      </c>
      <c r="AY44" s="82"/>
      <c r="AZ44" s="34" t="str">
        <f t="shared" si="6"/>
        <v>81281465</v>
      </c>
      <c r="BL44" s="34" t="s">
        <v>300</v>
      </c>
    </row>
    <row r="45" spans="1:65" ht="15.75" thickBot="1" x14ac:dyDescent="0.3">
      <c r="A45" s="34" t="str">
        <f>"                      &lt;HouseNumber&gt;"&amp;CD3&amp;"&lt;/HouseNumber&gt;"</f>
        <v xml:space="preserve">                      &lt;HouseNumber&gt;63&lt;/HouseNumber&gt;</v>
      </c>
      <c r="B45" s="34" t="s">
        <v>283</v>
      </c>
      <c r="C45" s="34" t="s">
        <v>279</v>
      </c>
      <c r="D45" s="34" t="str">
        <f>"                    &lt;CCCAliasID&gt;"&amp;AQ3&amp;"&lt;/CCCAliasID&gt;"</f>
        <v xml:space="preserve">                    &lt;CCCAliasID&gt;3464038&lt;/CCCAliasID&gt;</v>
      </c>
      <c r="E45" s="34" t="str">
        <f>"                    &lt;CCCAssocID&gt;"&amp;AM3&amp;"&lt;/CCCAssocID&gt;"</f>
        <v xml:space="preserve">                    &lt;CCCAssocID&gt;22934024&lt;/CCCAssocID&gt;</v>
      </c>
      <c r="F45" s="34" t="str">
        <f>"                      &lt;HouseNumber&gt;"&amp;CD3&amp;"&lt;/HouseNumber&gt;"</f>
        <v xml:space="preserve">                      &lt;HouseNumber&gt;63&lt;/HouseNumber&gt;</v>
      </c>
      <c r="G45" s="34" t="str">
        <f>"                      &lt;Town&gt;"&amp;CG3&amp;"&lt;/Town&gt;"</f>
        <v xml:space="preserve">                      &lt;Town&gt;CHESHIRE&lt;/Town&gt;</v>
      </c>
      <c r="H45" s="34" t="str">
        <f>"                      &lt;Town&gt;"&amp;CF3&amp;"&lt;/Town&gt;"</f>
        <v xml:space="preserve">                      &lt;Town&gt;STOCKPORT&lt;/Town&gt;</v>
      </c>
      <c r="I45" s="34" t="str">
        <f>"                      &lt;Town&gt;"&amp;CF3&amp;"&lt;/Town&gt;"</f>
        <v xml:space="preserve">                      &lt;Town&gt;STOCKPORT&lt;/Town&gt;</v>
      </c>
      <c r="J45" s="34" t="str">
        <f>"                      &lt;Surname&gt;"&amp;BT3&amp;"&lt;/Surname&gt;"</f>
        <v xml:space="preserve">                      &lt;Surname&gt;TWIX&lt;/Surname&gt;</v>
      </c>
      <c r="K45" s="34" t="s">
        <v>783</v>
      </c>
      <c r="L45" s="34" t="str">
        <f>"                      &lt;HouseNumber&gt;"&amp;CD3&amp;"&lt;/HouseNumber&gt;"</f>
        <v xml:space="preserve">                      &lt;HouseNumber&gt;63&lt;/HouseNumber&gt;</v>
      </c>
      <c r="AX45" s="81" t="s">
        <v>447</v>
      </c>
      <c r="AY45" s="82"/>
      <c r="AZ45" s="34" t="str">
        <f t="shared" si="6"/>
        <v>81281466</v>
      </c>
      <c r="BL45" s="34" t="s">
        <v>300</v>
      </c>
    </row>
    <row r="46" spans="1:65" ht="15.75" thickBot="1" x14ac:dyDescent="0.3">
      <c r="A46" s="34" t="str">
        <f>"                      &lt;Street1&gt;"&amp;CE3&amp;"&lt;/Street1&gt;"</f>
        <v xml:space="preserve">                      &lt;Street1&gt;THE RIDGE&lt;/Street1&gt;</v>
      </c>
      <c r="B46" s="34" t="str">
        <f>"                      &lt;HouseNumber&gt;"&amp;CD3&amp;"&lt;/HouseNumber&gt;"</f>
        <v xml:space="preserve">                      &lt;HouseNumber&gt;63&lt;/HouseNumber&gt;</v>
      </c>
      <c r="C46" s="34" t="str">
        <f>"                    &lt;DoB&gt;"&amp;CB3&amp;"&lt;/DoB&gt;"</f>
        <v xml:space="preserve">                    &lt;DoB&gt;1966-04-08&lt;/DoB&gt;</v>
      </c>
      <c r="D46" s="34" t="s">
        <v>286</v>
      </c>
      <c r="E46" s="34" t="s">
        <v>286</v>
      </c>
      <c r="F46" s="34" t="str">
        <f>"                      &lt;Street1&gt;"&amp;CE3&amp;"&lt;/Street1&gt;"</f>
        <v xml:space="preserve">                      &lt;Street1&gt;THE RIDGE&lt;/Street1&gt;</v>
      </c>
      <c r="G46" s="34" t="str">
        <f>"                      &lt;PostCode&gt;"&amp;CH3&amp;"&lt;/PostCode&gt;"</f>
        <v xml:space="preserve">                      &lt;PostCode&gt;SK6 7ER&lt;/PostCode&gt;</v>
      </c>
      <c r="H46" s="34" t="str">
        <f>"                      &lt;PostCode&gt;"&amp;CH3&amp;"&lt;/PostCode&gt;"</f>
        <v xml:space="preserve">                      &lt;PostCode&gt;SK6 7ER&lt;/PostCode&gt;</v>
      </c>
      <c r="I46" s="34" t="str">
        <f>"                      &lt;PostCode&gt;"&amp;CH3&amp;"&lt;/PostCode&gt;"</f>
        <v xml:space="preserve">                      &lt;PostCode&gt;SK6 7ER&lt;/PostCode&gt;</v>
      </c>
      <c r="J46" s="34" t="s">
        <v>279</v>
      </c>
      <c r="K46" s="34" t="s">
        <v>784</v>
      </c>
      <c r="L46" s="34" t="str">
        <f>"                      &lt;Street1&gt;"&amp;CE3&amp;"&lt;/Street1&gt;"</f>
        <v xml:space="preserve">                      &lt;Street1&gt;THE RIDGE&lt;/Street1&gt;</v>
      </c>
      <c r="AX46" s="81" t="s">
        <v>448</v>
      </c>
      <c r="AY46" s="82"/>
      <c r="AZ46" s="34" t="str">
        <f t="shared" si="6"/>
        <v>81281467</v>
      </c>
      <c r="BL46" s="34" t="s">
        <v>300</v>
      </c>
    </row>
    <row r="47" spans="1:65" ht="15.75" thickBot="1" x14ac:dyDescent="0.3">
      <c r="A47" s="34" t="s">
        <v>284</v>
      </c>
      <c r="B47" s="34" t="str">
        <f>"                      &lt;Street1&gt;"&amp;CE3&amp;"&lt;/Street1&gt;"</f>
        <v xml:space="preserve">                      &lt;Street1&gt;THE RIDGE&lt;/Street1&gt;</v>
      </c>
      <c r="C47" s="34" t="s">
        <v>280</v>
      </c>
      <c r="D47" s="34" t="s">
        <v>288</v>
      </c>
      <c r="E47" s="34" t="s">
        <v>288</v>
      </c>
      <c r="F47" s="34" t="s">
        <v>284</v>
      </c>
      <c r="G47" s="34" t="s">
        <v>605</v>
      </c>
      <c r="H47" s="34" t="s">
        <v>605</v>
      </c>
      <c r="I47" s="34" t="s">
        <v>605</v>
      </c>
      <c r="J47" s="34" t="str">
        <f>"                    &lt;DoB&gt;"&amp;CB3&amp;"&lt;/DoB&gt;"</f>
        <v xml:space="preserve">                    &lt;DoB&gt;1966-04-08&lt;/DoB&gt;</v>
      </c>
      <c r="K47" s="34" t="s">
        <v>785</v>
      </c>
      <c r="L47" s="34" t="s">
        <v>284</v>
      </c>
      <c r="AX47" s="81" t="s">
        <v>449</v>
      </c>
      <c r="AY47" s="82"/>
      <c r="AZ47" s="34" t="str">
        <f t="shared" si="6"/>
        <v>81281468</v>
      </c>
      <c r="BL47" s="34" t="s">
        <v>300</v>
      </c>
    </row>
    <row r="48" spans="1:65" ht="15.75" thickBot="1" x14ac:dyDescent="0.3">
      <c r="A48" s="34" t="str">
        <f>"                      &lt;Town&gt;"&amp;CF3&amp;"&lt;/Town&gt;"</f>
        <v xml:space="preserve">                      &lt;Town&gt;STOCKPORT&lt;/Town&gt;</v>
      </c>
      <c r="B48" s="34" t="s">
        <v>284</v>
      </c>
      <c r="C48" s="34" t="str">
        <f>"                      &lt;HouseNumber&gt;"&amp;CD3&amp;"&lt;/HouseNumber&gt;"</f>
        <v xml:space="preserve">                      &lt;HouseNumber&gt;63&lt;/HouseNumber&gt;</v>
      </c>
      <c r="D48" s="34" t="s">
        <v>289</v>
      </c>
      <c r="E48" s="34" t="s">
        <v>289</v>
      </c>
      <c r="F48" s="34" t="str">
        <f>"                      &lt;Town&gt;"&amp;CF3&amp;"&lt;/Town&gt;"</f>
        <v xml:space="preserve">                      &lt;Town&gt;STOCKPORT&lt;/Town&gt;</v>
      </c>
      <c r="G48" s="34" t="str">
        <f>"                                        &lt;CCCInsolvencyOrderID&gt;"&amp;AC3&amp;"&lt;/CCCInsolvencyOrderID&gt;"</f>
        <v xml:space="preserve">                                        &lt;CCCInsolvencyOrderID&gt;1712894&lt;/CCCInsolvencyOrderID&gt;</v>
      </c>
      <c r="H48" s="34" t="str">
        <f>"                                        &lt;CCCInsolvencyOrderID&gt;"&amp;Y3&amp;"&lt;/CCCInsolvencyOrderID&gt;"</f>
        <v xml:space="preserve">                                        &lt;CCCInsolvencyOrderID&gt;1713848&lt;/CCCInsolvencyOrderID&gt;</v>
      </c>
      <c r="I48" s="34" t="str">
        <f>"                                        &lt;CCCERID&gt;"&amp;P3&amp;"&lt;/CCCERID&gt;"</f>
        <v xml:space="preserve">                                        &lt;CCCERID&gt;181170786 &lt;/CCCERID&gt;</v>
      </c>
      <c r="J48" s="34" t="s">
        <v>280</v>
      </c>
      <c r="K48" s="34" t="s">
        <v>786</v>
      </c>
      <c r="L48" s="34" t="str">
        <f>"                      &lt;Town&gt;"&amp;CF3&amp;"&lt;/Town&gt;"</f>
        <v xml:space="preserve">                      &lt;Town&gt;STOCKPORT&lt;/Town&gt;</v>
      </c>
      <c r="AX48" s="81" t="s">
        <v>450</v>
      </c>
      <c r="AY48" s="82"/>
      <c r="BL48" s="34" t="s">
        <v>300</v>
      </c>
    </row>
    <row r="49" spans="1:64" x14ac:dyDescent="0.25">
      <c r="A49" s="34" t="str">
        <f>"                      &lt;PostCode&gt;"&amp;CH3&amp;"&lt;/PostCode&gt;"</f>
        <v xml:space="preserve">                      &lt;PostCode&gt;SK6 7ER&lt;/PostCode&gt;</v>
      </c>
      <c r="B49" s="34" t="str">
        <f>"                      &lt;Town&gt;"&amp;CF3&amp;"&lt;/Town&gt;"</f>
        <v xml:space="preserve">                      &lt;Town&gt;STOCKPORT&lt;/Town&gt;</v>
      </c>
      <c r="C49" s="34" t="str">
        <f>"                      &lt;Street1&gt;"&amp;CE3&amp;"&lt;/Street1&gt;"</f>
        <v xml:space="preserve">                      &lt;Street1&gt;THE RIDGE&lt;/Street1&gt;</v>
      </c>
      <c r="D49" s="34" t="s">
        <v>290</v>
      </c>
      <c r="E49" s="34" t="s">
        <v>290</v>
      </c>
      <c r="F49" s="34" t="str">
        <f>"                      &lt;PostCode&gt;"&amp;CH3&amp;"&lt;/PostCode&gt;"</f>
        <v xml:space="preserve">                      &lt;PostCode&gt;SK6 7ER&lt;/PostCode&gt;</v>
      </c>
      <c r="G49" s="34" t="s">
        <v>644</v>
      </c>
      <c r="H49" s="34" t="s">
        <v>606</v>
      </c>
      <c r="I49" s="34" t="str">
        <f>"                                        &lt;UserID&gt;53475517-150b-4883-a468-73fb6ec7cb04&lt;/UserID&gt;"</f>
        <v xml:space="preserve">                                        &lt;UserID&gt;53475517-150b-4883-a468-73fb6ec7cb04&lt;/UserID&gt;</v>
      </c>
      <c r="J49" s="34" t="s">
        <v>282</v>
      </c>
      <c r="K49" s="34" t="s">
        <v>787</v>
      </c>
      <c r="L49" s="34" t="str">
        <f>"                      &lt;PostCode&gt;"&amp;CH3&amp;"&lt;/PostCode&gt;"</f>
        <v xml:space="preserve">                      &lt;PostCode&gt;SK6 7ER&lt;/PostCode&gt;</v>
      </c>
      <c r="BL49" s="34" t="s">
        <v>300</v>
      </c>
    </row>
    <row r="50" spans="1:64" x14ac:dyDescent="0.25">
      <c r="A50" s="34" t="s">
        <v>285</v>
      </c>
      <c r="B50" s="34" t="str">
        <f>"                      &lt;PostCode&gt;"&amp;CH3&amp;"&lt;/PostCode&gt;"</f>
        <v xml:space="preserve">                      &lt;PostCode&gt;SK6 7ER&lt;/PostCode&gt;</v>
      </c>
      <c r="C50" s="34" t="str">
        <f>"                      &lt;Town&gt;"&amp;CF3&amp;"&lt;/Town&gt;"</f>
        <v xml:space="preserve">                      &lt;Town&gt;STOCKPORT&lt;/Town&gt;</v>
      </c>
      <c r="D50" s="34" t="s">
        <v>291</v>
      </c>
      <c r="E50" s="34" t="s">
        <v>291</v>
      </c>
      <c r="F50" s="34" t="s">
        <v>285</v>
      </c>
      <c r="G50" s="34" t="s">
        <v>645</v>
      </c>
      <c r="H50" s="34" t="s">
        <v>607</v>
      </c>
      <c r="I50" s="34" t="s">
        <v>606</v>
      </c>
      <c r="J50" s="34" t="s">
        <v>283</v>
      </c>
      <c r="K50" s="34" t="s">
        <v>296</v>
      </c>
      <c r="L50" s="34" t="s">
        <v>285</v>
      </c>
      <c r="BL50" s="34" t="s">
        <v>300</v>
      </c>
    </row>
    <row r="51" spans="1:64" x14ac:dyDescent="0.25">
      <c r="A51" s="34" t="str">
        <f>"                    &lt;CCCInsolvencyOrderID&gt;"&amp;AU3&amp;"&lt;/CCCInsolvencyOrderID&gt;"</f>
        <v xml:space="preserve">                    &lt;CCCInsolvencyOrderID&gt;1712867&lt;/CCCInsolvencyOrderID&gt;</v>
      </c>
      <c r="B51" s="34" t="s">
        <v>285</v>
      </c>
      <c r="C51" s="34" t="str">
        <f>"                      &lt;PostCode&gt;"&amp;CH3&amp;"&lt;/PostCode&gt;"</f>
        <v xml:space="preserve">                      &lt;PostCode&gt;SK6 7ER&lt;/PostCode&gt;</v>
      </c>
      <c r="D51" s="34" t="s">
        <v>292</v>
      </c>
      <c r="E51" s="34" t="s">
        <v>292</v>
      </c>
      <c r="F51" s="34" t="str">
        <f>"                    &lt;CCCInsolvencyOrderID&gt;"&amp;AJ3&amp;"&lt;/CCCInsolvencyOrderID&gt;"</f>
        <v xml:space="preserve">                    &lt;CCCInsolvencyOrderID&gt;1712849&lt;/CCCInsolvencyOrderID&gt;</v>
      </c>
      <c r="G51" s="34" t="s">
        <v>606</v>
      </c>
      <c r="H51" s="34" t="s">
        <v>608</v>
      </c>
      <c r="I51" s="34" t="s">
        <v>607</v>
      </c>
      <c r="J51" s="34" t="str">
        <f>"                      &lt;HouseNumber&gt;"&amp;CD3&amp;"&lt;/HouseNumber&gt;"</f>
        <v xml:space="preserve">                      &lt;HouseNumber&gt;63&lt;/HouseNumber&gt;</v>
      </c>
      <c r="L51" s="34" t="str">
        <f>"                    &lt;CCCAddressLinkID&gt;"&amp;R3&amp;"&lt;/CCCAddressLinkID&gt;"</f>
        <v xml:space="preserve">                    &lt;CCCAddressLinkID&gt;81281455&lt;/CCCAddressLinkID&gt;</v>
      </c>
      <c r="BL51" s="34" t="s">
        <v>300</v>
      </c>
    </row>
    <row r="52" spans="1:64" x14ac:dyDescent="0.25">
      <c r="A52" s="34" t="s">
        <v>286</v>
      </c>
      <c r="B52" s="34" t="str">
        <f>"                    &lt;CCCCCJCasePerID&gt;"&amp;CI3&amp;"&lt;/CCCCCJCasePerID&gt;"</f>
        <v xml:space="preserve">                    &lt;CCCCCJCasePerID&gt;80004453 &lt;/CCCCCJCasePerID&gt;</v>
      </c>
      <c r="C52" s="34" t="s">
        <v>285</v>
      </c>
      <c r="D52" s="34" t="s">
        <v>293</v>
      </c>
      <c r="E52" s="34" t="s">
        <v>293</v>
      </c>
      <c r="F52" s="34" t="s">
        <v>286</v>
      </c>
      <c r="G52" s="34" t="s">
        <v>607</v>
      </c>
      <c r="H52" s="34" t="s">
        <v>609</v>
      </c>
      <c r="I52" s="34" t="s">
        <v>608</v>
      </c>
      <c r="J52" s="34" t="str">
        <f>"                      &lt;Street1&gt;"&amp;CE3&amp;"&lt;/Street1&gt;"</f>
        <v xml:space="preserve">                      &lt;Street1&gt;THE RIDGE&lt;/Street1&gt;</v>
      </c>
      <c r="L52" s="34" t="s">
        <v>286</v>
      </c>
      <c r="BL52" s="34" t="s">
        <v>300</v>
      </c>
    </row>
    <row r="53" spans="1:64" x14ac:dyDescent="0.25">
      <c r="A53" s="34" t="s">
        <v>288</v>
      </c>
      <c r="B53" s="34" t="s">
        <v>286</v>
      </c>
      <c r="C53" s="34" t="s">
        <v>423</v>
      </c>
      <c r="D53" s="34" t="s">
        <v>294</v>
      </c>
      <c r="E53" s="34" t="s">
        <v>294</v>
      </c>
      <c r="F53" s="34" t="s">
        <v>288</v>
      </c>
      <c r="G53" s="34" t="s">
        <v>608</v>
      </c>
      <c r="H53" s="34" t="s">
        <v>610</v>
      </c>
      <c r="I53" s="34" t="s">
        <v>609</v>
      </c>
      <c r="J53" s="34" t="s">
        <v>284</v>
      </c>
      <c r="L53" s="34" t="s">
        <v>288</v>
      </c>
      <c r="BL53" s="34" t="s">
        <v>300</v>
      </c>
    </row>
    <row r="54" spans="1:64" x14ac:dyDescent="0.25">
      <c r="A54" s="34" t="s">
        <v>289</v>
      </c>
      <c r="B54" s="34" t="s">
        <v>288</v>
      </c>
      <c r="C54" s="34" t="str">
        <f>"                    &lt;CCCAccountID&gt;"&amp;CJ3&amp;"&lt;/CCCAccountID&gt;"</f>
        <v xml:space="preserve">                    &lt;CCCAccountID&gt;100000690&lt;/CCCAccountID&gt;</v>
      </c>
      <c r="D54" s="34" t="s">
        <v>295</v>
      </c>
      <c r="E54" s="34" t="s">
        <v>295</v>
      </c>
      <c r="F54" s="34" t="s">
        <v>289</v>
      </c>
      <c r="G54" s="34" t="s">
        <v>609</v>
      </c>
      <c r="H54" s="34" t="s">
        <v>611</v>
      </c>
      <c r="I54" s="34" t="s">
        <v>610</v>
      </c>
      <c r="J54" s="34" t="str">
        <f>"                      &lt;Town&gt;"&amp;CF3&amp;"&lt;/Town&gt;"</f>
        <v xml:space="preserve">                      &lt;Town&gt;STOCKPORT&lt;/Town&gt;</v>
      </c>
      <c r="L54" s="34" t="s">
        <v>289</v>
      </c>
      <c r="BL54" s="34" t="s">
        <v>300</v>
      </c>
    </row>
    <row r="55" spans="1:64" x14ac:dyDescent="0.25">
      <c r="A55" s="34" t="s">
        <v>290</v>
      </c>
      <c r="B55" s="34" t="s">
        <v>289</v>
      </c>
      <c r="C55" s="34" t="str">
        <f>"                    &lt;CCCShAccHolderID&gt;"&amp;CK3&amp;"&lt;/CCCShAccHolderID&gt;"</f>
        <v xml:space="preserve">                    &lt;CCCShAccHolderID&gt;100000491&lt;/CCCShAccHolderID&gt;</v>
      </c>
      <c r="D55" s="34" t="s">
        <v>296</v>
      </c>
      <c r="E55" s="34" t="s">
        <v>296</v>
      </c>
      <c r="F55" s="34" t="s">
        <v>290</v>
      </c>
      <c r="G55" s="34" t="s">
        <v>610</v>
      </c>
      <c r="H55" s="34" t="s">
        <v>612</v>
      </c>
      <c r="I55" s="34" t="s">
        <v>611</v>
      </c>
      <c r="J55" s="34" t="str">
        <f>"                      &lt;PostCode&gt;"&amp;CH3&amp;"&lt;/PostCode&gt;"</f>
        <v xml:space="preserve">                      &lt;PostCode&gt;SK6 7ER&lt;/PostCode&gt;</v>
      </c>
      <c r="L55" s="34" t="s">
        <v>290</v>
      </c>
      <c r="BL55" s="34" t="s">
        <v>300</v>
      </c>
    </row>
    <row r="56" spans="1:64" x14ac:dyDescent="0.25">
      <c r="A56" s="34" t="s">
        <v>291</v>
      </c>
      <c r="B56" s="34" t="s">
        <v>290</v>
      </c>
      <c r="C56" s="34" t="s">
        <v>286</v>
      </c>
      <c r="F56" s="34" t="s">
        <v>291</v>
      </c>
      <c r="G56" s="34" t="s">
        <v>611</v>
      </c>
      <c r="H56" s="34" t="s">
        <v>613</v>
      </c>
      <c r="I56" s="34" t="s">
        <v>612</v>
      </c>
      <c r="J56" s="34" t="s">
        <v>285</v>
      </c>
      <c r="L56" s="34" t="s">
        <v>291</v>
      </c>
      <c r="BL56" s="34" t="s">
        <v>300</v>
      </c>
    </row>
    <row r="57" spans="1:64" x14ac:dyDescent="0.25">
      <c r="A57" s="34" t="s">
        <v>292</v>
      </c>
      <c r="B57" s="34" t="s">
        <v>291</v>
      </c>
      <c r="C57" s="34" t="s">
        <v>288</v>
      </c>
      <c r="F57" s="34" t="s">
        <v>292</v>
      </c>
      <c r="G57" s="34" t="s">
        <v>612</v>
      </c>
      <c r="H57" s="34" t="s">
        <v>614</v>
      </c>
      <c r="I57" s="34" t="s">
        <v>613</v>
      </c>
      <c r="J57" s="34" t="s">
        <v>423</v>
      </c>
      <c r="L57" s="34" t="s">
        <v>292</v>
      </c>
      <c r="BL57" s="34" t="s">
        <v>300</v>
      </c>
    </row>
    <row r="58" spans="1:64" x14ac:dyDescent="0.25">
      <c r="A58" s="34" t="s">
        <v>293</v>
      </c>
      <c r="B58" s="34" t="s">
        <v>292</v>
      </c>
      <c r="C58" s="34" t="s">
        <v>289</v>
      </c>
      <c r="F58" s="34" t="s">
        <v>293</v>
      </c>
      <c r="G58" s="34" t="s">
        <v>613</v>
      </c>
      <c r="H58" s="34" t="s">
        <v>296</v>
      </c>
      <c r="I58" s="34" t="s">
        <v>614</v>
      </c>
      <c r="J58" s="34" t="s">
        <v>414</v>
      </c>
      <c r="L58" s="34" t="s">
        <v>293</v>
      </c>
      <c r="BL58" s="34" t="s">
        <v>300</v>
      </c>
    </row>
    <row r="59" spans="1:64" x14ac:dyDescent="0.25">
      <c r="A59" s="34" t="s">
        <v>294</v>
      </c>
      <c r="B59" s="34" t="s">
        <v>293</v>
      </c>
      <c r="C59" s="34" t="s">
        <v>290</v>
      </c>
      <c r="F59" s="34" t="s">
        <v>294</v>
      </c>
      <c r="G59" s="34" t="s">
        <v>614</v>
      </c>
      <c r="I59" s="34" t="s">
        <v>296</v>
      </c>
      <c r="J59" s="34" t="s">
        <v>286</v>
      </c>
      <c r="L59" s="34" t="s">
        <v>294</v>
      </c>
      <c r="BL59" s="34" t="s">
        <v>300</v>
      </c>
    </row>
    <row r="60" spans="1:64" x14ac:dyDescent="0.25">
      <c r="A60" s="34" t="s">
        <v>295</v>
      </c>
      <c r="B60" s="34" t="s">
        <v>294</v>
      </c>
      <c r="C60" s="34" t="s">
        <v>291</v>
      </c>
      <c r="F60" s="34" t="s">
        <v>295</v>
      </c>
      <c r="G60" s="34" t="s">
        <v>296</v>
      </c>
      <c r="J60" s="34" t="s">
        <v>288</v>
      </c>
      <c r="L60" s="34" t="s">
        <v>295</v>
      </c>
      <c r="BL60" s="34" t="s">
        <v>300</v>
      </c>
    </row>
    <row r="61" spans="1:64" x14ac:dyDescent="0.25">
      <c r="A61" s="34" t="s">
        <v>296</v>
      </c>
      <c r="B61" s="34" t="s">
        <v>295</v>
      </c>
      <c r="C61" s="34" t="s">
        <v>292</v>
      </c>
      <c r="F61" s="34" t="s">
        <v>296</v>
      </c>
      <c r="J61" s="34" t="s">
        <v>289</v>
      </c>
      <c r="L61" s="34" t="s">
        <v>296</v>
      </c>
      <c r="BL61" s="34" t="s">
        <v>300</v>
      </c>
    </row>
    <row r="62" spans="1:64" x14ac:dyDescent="0.25">
      <c r="B62" s="34" t="s">
        <v>296</v>
      </c>
      <c r="C62" s="34" t="s">
        <v>293</v>
      </c>
      <c r="J62" s="34" t="s">
        <v>290</v>
      </c>
      <c r="BL62" s="34" t="s">
        <v>300</v>
      </c>
    </row>
    <row r="63" spans="1:64" x14ac:dyDescent="0.25">
      <c r="C63" s="34" t="s">
        <v>294</v>
      </c>
      <c r="J63" s="34" t="s">
        <v>291</v>
      </c>
      <c r="BL63" s="34" t="s">
        <v>300</v>
      </c>
    </row>
    <row r="64" spans="1:64" x14ac:dyDescent="0.25">
      <c r="C64" s="34" t="s">
        <v>295</v>
      </c>
      <c r="J64" s="34" t="s">
        <v>292</v>
      </c>
      <c r="BL64" s="34" t="s">
        <v>300</v>
      </c>
    </row>
    <row r="65" spans="3:64" x14ac:dyDescent="0.25">
      <c r="C65" s="34" t="s">
        <v>296</v>
      </c>
      <c r="J65" s="34" t="s">
        <v>293</v>
      </c>
      <c r="BL65" s="34" t="s">
        <v>300</v>
      </c>
    </row>
    <row r="66" spans="3:64" x14ac:dyDescent="0.25">
      <c r="J66" s="34" t="s">
        <v>294</v>
      </c>
      <c r="BL66" s="34" t="s">
        <v>300</v>
      </c>
    </row>
    <row r="67" spans="3:64" x14ac:dyDescent="0.25">
      <c r="J67" s="34" t="s">
        <v>295</v>
      </c>
      <c r="BL67" s="34" t="s">
        <v>300</v>
      </c>
    </row>
    <row r="68" spans="3:64" x14ac:dyDescent="0.25">
      <c r="J68" s="34" t="s">
        <v>296</v>
      </c>
      <c r="M68" s="34" t="s">
        <v>300</v>
      </c>
      <c r="BL68" s="34" t="s">
        <v>300</v>
      </c>
    </row>
    <row r="69" spans="3:64" x14ac:dyDescent="0.25">
      <c r="BK69" s="34" t="s">
        <v>300</v>
      </c>
    </row>
    <row r="70" spans="3:64" x14ac:dyDescent="0.25">
      <c r="BK70" s="34" t="s">
        <v>300</v>
      </c>
    </row>
    <row r="71" spans="3:64" x14ac:dyDescent="0.25">
      <c r="BK71" s="34" t="s">
        <v>300</v>
      </c>
    </row>
  </sheetData>
  <mergeCells count="22">
    <mergeCell ref="AX45:AY45"/>
    <mergeCell ref="AX46:AY46"/>
    <mergeCell ref="AX47:AY47"/>
    <mergeCell ref="AX48:AY48"/>
    <mergeCell ref="AX39:AY39"/>
    <mergeCell ref="AX40:AY40"/>
    <mergeCell ref="AX41:AY41"/>
    <mergeCell ref="AX42:AY42"/>
    <mergeCell ref="AX43:AY43"/>
    <mergeCell ref="AX44:AY44"/>
    <mergeCell ref="AX38:AY38"/>
    <mergeCell ref="AT28:AU28"/>
    <mergeCell ref="AX28:AY28"/>
    <mergeCell ref="AX29:AY29"/>
    <mergeCell ref="AX30:AY30"/>
    <mergeCell ref="AX31:AY31"/>
    <mergeCell ref="AX32:AY32"/>
    <mergeCell ref="AX33:AY33"/>
    <mergeCell ref="AX34:AY34"/>
    <mergeCell ref="AX35:AY35"/>
    <mergeCell ref="AX36:AY36"/>
    <mergeCell ref="AX37:AY37"/>
  </mergeCells>
  <hyperlinks>
    <hyperlink ref="BP22" r:id="rId1" xr:uid="{00000000-0004-0000-0300-000000000000}"/>
  </hyperlinks>
  <pageMargins left="0.7" right="0.7" top="0.75" bottom="0.75" header="0.3" footer="0.3"/>
  <pageSetup paperSize="9" orientation="portrait"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R72"/>
  <sheetViews>
    <sheetView zoomScale="80" zoomScaleNormal="80" workbookViewId="0">
      <pane ySplit="3" topLeftCell="A16" activePane="bottomLeft" state="frozen"/>
      <selection pane="bottomLeft" activeCell="A25" sqref="A25"/>
    </sheetView>
  </sheetViews>
  <sheetFormatPr defaultColWidth="9.140625" defaultRowHeight="15" x14ac:dyDescent="0.25"/>
  <cols>
    <col min="1" max="5" width="65.140625" style="34" customWidth="1"/>
    <col min="6" max="6" width="68.85546875" style="34" customWidth="1"/>
    <col min="7" max="10" width="86.7109375" style="34" customWidth="1"/>
    <col min="11" max="11" width="74.7109375" style="34" customWidth="1"/>
    <col min="12" max="12" width="10.140625" style="34" customWidth="1"/>
    <col min="13" max="13" width="7.5703125" style="34" customWidth="1"/>
    <col min="14" max="14" width="9.28515625" style="34" customWidth="1"/>
    <col min="15" max="15" width="12.42578125" style="34" customWidth="1"/>
    <col min="16" max="16" width="11.140625" style="34" customWidth="1"/>
    <col min="17" max="20" width="16.28515625" style="34" customWidth="1"/>
    <col min="21" max="21" width="7.42578125" style="34" customWidth="1"/>
    <col min="22" max="22" width="13.42578125" style="34" customWidth="1"/>
    <col min="23" max="25" width="22.5703125" style="34" customWidth="1"/>
    <col min="26" max="26" width="37.7109375" style="34" bestFit="1" customWidth="1"/>
    <col min="27" max="29" width="22.5703125" style="34" customWidth="1"/>
    <col min="30" max="30" width="37.7109375" style="34" bestFit="1" customWidth="1"/>
    <col min="31" max="32" width="22.5703125" style="34" customWidth="1"/>
    <col min="33" max="33" width="14.7109375" style="34" customWidth="1"/>
    <col min="34" max="34" width="22.5703125" style="34" customWidth="1"/>
    <col min="35" max="35" width="22.42578125" style="34" bestFit="1" customWidth="1"/>
    <col min="36" max="36" width="17.42578125" style="34" bestFit="1" customWidth="1"/>
    <col min="37" max="37" width="13" style="34" customWidth="1"/>
    <col min="38" max="40" width="10.85546875" style="34" customWidth="1"/>
    <col min="41" max="41" width="20" style="34" customWidth="1"/>
    <col min="42" max="43" width="9" style="34" customWidth="1"/>
    <col min="44" max="44" width="38" style="34" bestFit="1" customWidth="1"/>
    <col min="45" max="45" width="10.85546875" style="34" customWidth="1"/>
    <col min="46" max="47" width="13.140625" style="34" customWidth="1"/>
    <col min="48" max="48" width="11.7109375" style="34" customWidth="1"/>
    <col min="49" max="49" width="10.7109375" style="34" customWidth="1"/>
    <col min="50" max="50" width="12.5703125" style="34" customWidth="1"/>
    <col min="51" max="51" width="16.85546875" style="34" customWidth="1"/>
    <col min="52" max="52" width="15.140625" style="34" bestFit="1" customWidth="1"/>
    <col min="53" max="53" width="21.5703125" style="34" customWidth="1"/>
    <col min="54" max="54" width="16.28515625" style="34" customWidth="1"/>
    <col min="55" max="56" width="16.7109375" style="34" customWidth="1"/>
    <col min="57" max="57" width="47.140625" style="34" customWidth="1"/>
    <col min="58" max="58" width="10.85546875" style="34" customWidth="1"/>
    <col min="59" max="59" width="6.85546875" style="34" customWidth="1"/>
    <col min="60" max="60" width="12.7109375" style="34" customWidth="1"/>
    <col min="61" max="61" width="13.28515625" style="34" customWidth="1"/>
    <col min="62" max="62" width="20.85546875" style="34" customWidth="1"/>
    <col min="63" max="63" width="19.140625" style="34" bestFit="1" customWidth="1"/>
    <col min="64" max="66" width="19.140625" style="34" customWidth="1"/>
    <col min="67" max="67" width="23.85546875" style="34" bestFit="1" customWidth="1"/>
    <col min="68" max="68" width="12.140625" style="34" bestFit="1" customWidth="1"/>
    <col min="69" max="69" width="11.85546875" style="34" bestFit="1" customWidth="1"/>
    <col min="70" max="70" width="13.7109375" style="34" bestFit="1" customWidth="1"/>
    <col min="71" max="71" width="28.42578125" style="34" bestFit="1" customWidth="1"/>
    <col min="72" max="73" width="28.42578125" style="34" customWidth="1"/>
    <col min="74" max="74" width="42" style="34" bestFit="1" customWidth="1"/>
    <col min="75" max="75" width="42" style="34" customWidth="1"/>
    <col min="76" max="77" width="28.42578125" style="34" customWidth="1"/>
    <col min="78" max="78" width="22.85546875" style="34" customWidth="1"/>
    <col min="79" max="79" width="13.140625" style="34" bestFit="1" customWidth="1"/>
    <col min="80" max="80" width="14.7109375" style="34" bestFit="1" customWidth="1"/>
    <col min="81" max="81" width="16.5703125" style="34" bestFit="1" customWidth="1"/>
    <col min="82" max="82" width="13.7109375" style="34" bestFit="1" customWidth="1"/>
    <col min="83" max="83" width="15.7109375" style="34" bestFit="1" customWidth="1"/>
    <col min="84" max="84" width="11.85546875" style="34" bestFit="1" customWidth="1"/>
    <col min="85" max="85" width="11.85546875" style="34" customWidth="1"/>
    <col min="86" max="86" width="16.7109375" style="34" bestFit="1" customWidth="1"/>
    <col min="87" max="87" width="17.5703125" style="34" bestFit="1" customWidth="1"/>
    <col min="88" max="88" width="22.42578125" style="34" bestFit="1" customWidth="1"/>
    <col min="89" max="16384" width="9.140625" style="34"/>
  </cols>
  <sheetData>
    <row r="1" spans="1:96" x14ac:dyDescent="0.25">
      <c r="B1" s="34" t="s">
        <v>741</v>
      </c>
      <c r="J1" s="34" t="s">
        <v>742</v>
      </c>
    </row>
    <row r="2" spans="1:96" x14ac:dyDescent="0.25">
      <c r="A2" s="34">
        <v>345</v>
      </c>
      <c r="B2" s="34">
        <v>346</v>
      </c>
      <c r="C2" s="34">
        <v>347</v>
      </c>
      <c r="D2" s="34">
        <v>348</v>
      </c>
      <c r="F2" s="34">
        <v>349</v>
      </c>
      <c r="H2" s="34">
        <v>351</v>
      </c>
      <c r="I2" s="34">
        <v>352</v>
      </c>
      <c r="J2" s="34">
        <v>353</v>
      </c>
    </row>
    <row r="3" spans="1:96" ht="15.75" thickBot="1" x14ac:dyDescent="0.3">
      <c r="A3" s="15" t="s">
        <v>367</v>
      </c>
      <c r="B3" s="77" t="s">
        <v>0</v>
      </c>
      <c r="C3" s="16" t="s">
        <v>1</v>
      </c>
      <c r="D3" s="19" t="s">
        <v>318</v>
      </c>
      <c r="E3" s="25" t="s">
        <v>344</v>
      </c>
      <c r="F3" s="35" t="s">
        <v>366</v>
      </c>
      <c r="G3" s="72" t="s">
        <v>639</v>
      </c>
      <c r="H3" s="62" t="s">
        <v>574</v>
      </c>
      <c r="I3" s="45" t="s">
        <v>640</v>
      </c>
      <c r="J3" s="41" t="s">
        <v>392</v>
      </c>
      <c r="K3" s="25" t="s">
        <v>429</v>
      </c>
      <c r="L3" s="34" t="s">
        <v>300</v>
      </c>
      <c r="N3" s="45" t="s">
        <v>493</v>
      </c>
      <c r="O3" s="45" t="s">
        <v>494</v>
      </c>
      <c r="P3" s="45" t="s">
        <v>5</v>
      </c>
      <c r="Q3" s="26" t="s">
        <v>471</v>
      </c>
      <c r="R3" s="26" t="s">
        <v>546</v>
      </c>
      <c r="S3" s="26" t="s">
        <v>540</v>
      </c>
      <c r="T3" s="26" t="s">
        <v>539</v>
      </c>
      <c r="U3" s="26" t="s">
        <v>472</v>
      </c>
      <c r="V3" s="63" t="s">
        <v>5</v>
      </c>
      <c r="W3" s="69" t="s">
        <v>615</v>
      </c>
      <c r="X3" s="69" t="s">
        <v>618</v>
      </c>
      <c r="Y3" s="69" t="s">
        <v>539</v>
      </c>
      <c r="Z3" s="69" t="s">
        <v>5</v>
      </c>
      <c r="AA3" s="70" t="s">
        <v>616</v>
      </c>
      <c r="AB3" s="70" t="s">
        <v>638</v>
      </c>
      <c r="AC3" s="70" t="s">
        <v>539</v>
      </c>
      <c r="AD3" s="70" t="s">
        <v>5</v>
      </c>
      <c r="AE3" s="66" t="s">
        <v>415</v>
      </c>
      <c r="AF3" s="37" t="s">
        <v>539</v>
      </c>
      <c r="AG3" s="37" t="s">
        <v>5</v>
      </c>
      <c r="AH3" s="31" t="s">
        <v>373</v>
      </c>
      <c r="AI3" s="30" t="s">
        <v>4</v>
      </c>
      <c r="AJ3" s="30" t="s">
        <v>539</v>
      </c>
      <c r="AK3" s="31" t="s">
        <v>5</v>
      </c>
      <c r="AL3" s="25" t="s">
        <v>365</v>
      </c>
      <c r="AM3" s="25" t="s">
        <v>539</v>
      </c>
      <c r="AN3" s="25" t="s">
        <v>539</v>
      </c>
      <c r="AO3" s="25" t="s">
        <v>5</v>
      </c>
      <c r="AP3" s="19" t="s">
        <v>325</v>
      </c>
      <c r="AQ3" s="19" t="s">
        <v>539</v>
      </c>
      <c r="AR3" s="19" t="s">
        <v>5</v>
      </c>
      <c r="AS3" s="1" t="s">
        <v>3</v>
      </c>
      <c r="AT3" s="1" t="s">
        <v>4</v>
      </c>
      <c r="AU3" s="1" t="s">
        <v>539</v>
      </c>
      <c r="AV3" s="1" t="s">
        <v>5</v>
      </c>
      <c r="AW3" s="2" t="s">
        <v>6</v>
      </c>
      <c r="AX3" s="2" t="s">
        <v>7</v>
      </c>
      <c r="AY3" s="2" t="s">
        <v>8</v>
      </c>
      <c r="AZ3" s="2" t="s">
        <v>9</v>
      </c>
      <c r="BA3" s="2" t="s">
        <v>5</v>
      </c>
      <c r="BB3" s="3" t="s">
        <v>10</v>
      </c>
      <c r="BC3" s="3" t="s">
        <v>11</v>
      </c>
      <c r="BD3" s="3" t="s">
        <v>539</v>
      </c>
      <c r="BE3" s="3" t="s">
        <v>12</v>
      </c>
      <c r="BF3" s="3" t="s">
        <v>13</v>
      </c>
      <c r="BG3" s="3" t="s">
        <v>14</v>
      </c>
      <c r="BH3" s="3" t="s">
        <v>15</v>
      </c>
      <c r="BI3" s="3" t="s">
        <v>16</v>
      </c>
      <c r="BJ3" s="3" t="s">
        <v>5</v>
      </c>
      <c r="BK3" s="34" t="s">
        <v>548</v>
      </c>
      <c r="BL3" s="55" t="s">
        <v>549</v>
      </c>
      <c r="BN3" s="57" t="s">
        <v>552</v>
      </c>
      <c r="BO3" s="57"/>
      <c r="BP3" s="4" t="s">
        <v>490</v>
      </c>
      <c r="BQ3" s="4" t="s">
        <v>18</v>
      </c>
      <c r="BR3" s="4" t="s">
        <v>19</v>
      </c>
      <c r="BS3" s="4" t="s">
        <v>20</v>
      </c>
      <c r="BT3" s="4"/>
      <c r="BU3" s="4" t="s">
        <v>744</v>
      </c>
      <c r="BV3" s="4" t="s">
        <v>698</v>
      </c>
      <c r="BW3" s="4"/>
      <c r="BX3" s="4"/>
      <c r="BY3" s="4"/>
      <c r="BZ3" s="4" t="s">
        <v>21</v>
      </c>
      <c r="CA3" s="4" t="s">
        <v>22</v>
      </c>
      <c r="CB3" s="4" t="s">
        <v>23</v>
      </c>
      <c r="CC3" s="4" t="s">
        <v>24</v>
      </c>
      <c r="CD3" s="4" t="s">
        <v>25</v>
      </c>
      <c r="CE3" s="4" t="s">
        <v>26</v>
      </c>
      <c r="CF3" s="4" t="s">
        <v>27</v>
      </c>
      <c r="CG3" s="4"/>
      <c r="CH3" s="4" t="s">
        <v>28</v>
      </c>
      <c r="CI3" s="4" t="s">
        <v>29</v>
      </c>
      <c r="CJ3" s="4" t="s">
        <v>30</v>
      </c>
      <c r="CK3" s="4" t="s">
        <v>31</v>
      </c>
    </row>
    <row r="4" spans="1:96" ht="15.75" thickBot="1" x14ac:dyDescent="0.3">
      <c r="A4" s="34" t="s">
        <v>32</v>
      </c>
      <c r="B4" s="34" t="s">
        <v>32</v>
      </c>
      <c r="C4" s="34" t="s">
        <v>32</v>
      </c>
      <c r="D4" s="34" t="s">
        <v>32</v>
      </c>
      <c r="E4" s="34" t="s">
        <v>32</v>
      </c>
      <c r="F4" s="34" t="s">
        <v>32</v>
      </c>
      <c r="G4" s="34" t="s">
        <v>575</v>
      </c>
      <c r="H4" s="34" t="s">
        <v>575</v>
      </c>
      <c r="I4" s="34" t="s">
        <v>575</v>
      </c>
      <c r="J4" s="34" t="s">
        <v>32</v>
      </c>
      <c r="K4" s="34" t="s">
        <v>32</v>
      </c>
      <c r="N4" s="45">
        <v>801</v>
      </c>
      <c r="O4" s="45" t="s">
        <v>500</v>
      </c>
      <c r="P4" s="45"/>
      <c r="Q4" s="26">
        <v>81281455</v>
      </c>
      <c r="R4" s="26" t="s">
        <v>560</v>
      </c>
      <c r="S4" s="26" t="s">
        <v>455</v>
      </c>
      <c r="T4" s="26" t="s">
        <v>525</v>
      </c>
      <c r="U4" s="26">
        <v>101</v>
      </c>
      <c r="V4" s="63"/>
      <c r="W4" s="69">
        <v>905</v>
      </c>
      <c r="X4" s="69">
        <v>1713848</v>
      </c>
      <c r="Y4" s="69">
        <v>905</v>
      </c>
      <c r="Z4" s="69"/>
      <c r="AA4" s="70">
        <v>705</v>
      </c>
      <c r="AB4" s="70">
        <v>1712894</v>
      </c>
      <c r="AC4" s="70" t="s">
        <v>624</v>
      </c>
      <c r="AD4" s="70"/>
      <c r="AE4" s="67">
        <v>1305</v>
      </c>
      <c r="AF4" s="47">
        <v>205</v>
      </c>
      <c r="AG4" s="37"/>
      <c r="AH4" s="32">
        <v>205</v>
      </c>
      <c r="AI4" s="31" t="s">
        <v>379</v>
      </c>
      <c r="AJ4" s="31">
        <v>405</v>
      </c>
      <c r="AK4" s="31"/>
      <c r="AL4" s="26" t="s">
        <v>351</v>
      </c>
      <c r="AM4" s="26">
        <v>505</v>
      </c>
      <c r="AN4" s="26">
        <v>705</v>
      </c>
      <c r="AO4" s="27"/>
      <c r="AP4" s="20" t="s">
        <v>330</v>
      </c>
      <c r="AQ4" s="20">
        <v>305</v>
      </c>
      <c r="AR4" s="21"/>
      <c r="AS4" s="5">
        <v>508</v>
      </c>
      <c r="AT4" s="5" t="s">
        <v>104</v>
      </c>
      <c r="AU4" s="5">
        <v>805</v>
      </c>
      <c r="AV4" s="5"/>
      <c r="AW4" s="9">
        <v>606</v>
      </c>
      <c r="AX4" s="9" t="s">
        <v>34</v>
      </c>
      <c r="AY4" s="9">
        <v>18837309</v>
      </c>
      <c r="AZ4" s="9">
        <v>17607305</v>
      </c>
      <c r="BA4" s="2"/>
      <c r="BB4" s="10">
        <v>1208</v>
      </c>
      <c r="BC4" s="10">
        <v>3773771</v>
      </c>
      <c r="BD4" s="10">
        <v>605</v>
      </c>
      <c r="BE4" s="11" t="s">
        <v>105</v>
      </c>
      <c r="BF4" s="10" t="s">
        <v>106</v>
      </c>
      <c r="BG4" s="10" t="s">
        <v>107</v>
      </c>
      <c r="BH4" s="10" t="s">
        <v>108</v>
      </c>
      <c r="BI4" s="10">
        <v>7</v>
      </c>
      <c r="BJ4" s="10"/>
      <c r="BK4" s="34" t="s">
        <v>670</v>
      </c>
      <c r="BL4" s="34" t="s">
        <v>544</v>
      </c>
      <c r="BM4" s="34" t="s">
        <v>567</v>
      </c>
      <c r="BN4" s="34" t="s">
        <v>568</v>
      </c>
      <c r="BO4" s="34" t="s">
        <v>671</v>
      </c>
      <c r="BP4" s="12" t="s">
        <v>702</v>
      </c>
      <c r="BQ4" s="12" t="s">
        <v>36</v>
      </c>
      <c r="BR4" s="12" t="s">
        <v>69</v>
      </c>
      <c r="BS4" s="12" t="s">
        <v>699</v>
      </c>
      <c r="BT4" s="12"/>
      <c r="BU4" s="12"/>
      <c r="BV4" s="12"/>
      <c r="BW4" s="12"/>
      <c r="BX4" s="12"/>
      <c r="BY4" s="12"/>
      <c r="BZ4" s="12" t="s">
        <v>700</v>
      </c>
      <c r="CA4" s="12" t="s">
        <v>72</v>
      </c>
      <c r="CB4" s="75" t="s">
        <v>737</v>
      </c>
      <c r="CC4" s="12" t="s">
        <v>701</v>
      </c>
      <c r="CD4" s="12">
        <v>75</v>
      </c>
      <c r="CE4" s="12" t="s">
        <v>43</v>
      </c>
      <c r="CF4" s="12" t="s">
        <v>44</v>
      </c>
      <c r="CG4" s="12" t="s">
        <v>545</v>
      </c>
      <c r="CH4" s="12" t="s">
        <v>45</v>
      </c>
      <c r="CI4" s="12">
        <v>18837309</v>
      </c>
      <c r="CJ4" s="12"/>
      <c r="CK4" s="12"/>
      <c r="CL4" s="6"/>
      <c r="CM4" s="7"/>
      <c r="CN4" s="7"/>
      <c r="CO4" s="7"/>
      <c r="CP4" s="7"/>
      <c r="CQ4" s="8"/>
      <c r="CR4" s="7"/>
    </row>
    <row r="5" spans="1:96" ht="15.75" thickBot="1" x14ac:dyDescent="0.3">
      <c r="A5" s="34" t="s">
        <v>49</v>
      </c>
      <c r="B5" s="34" t="s">
        <v>49</v>
      </c>
      <c r="C5" s="34" t="s">
        <v>49</v>
      </c>
      <c r="D5" s="34" t="s">
        <v>49</v>
      </c>
      <c r="E5" s="34" t="s">
        <v>49</v>
      </c>
      <c r="F5" s="34" t="s">
        <v>49</v>
      </c>
      <c r="G5" s="34" t="s">
        <v>576</v>
      </c>
      <c r="H5" s="34" t="s">
        <v>576</v>
      </c>
      <c r="I5" s="34" t="s">
        <v>576</v>
      </c>
      <c r="J5" s="34" t="s">
        <v>49</v>
      </c>
      <c r="K5" s="34" t="s">
        <v>49</v>
      </c>
      <c r="M5" s="22" t="s">
        <v>316</v>
      </c>
      <c r="N5" s="45"/>
      <c r="O5" s="45"/>
      <c r="P5" s="45"/>
      <c r="W5" s="18"/>
      <c r="X5" s="18"/>
      <c r="Y5" s="18"/>
      <c r="Z5" s="18"/>
      <c r="AA5" s="18"/>
      <c r="AB5" s="18"/>
      <c r="AC5" s="18"/>
      <c r="AD5" s="18"/>
      <c r="BK5" s="22" t="s">
        <v>300</v>
      </c>
      <c r="BL5" s="22"/>
      <c r="BM5" s="22"/>
      <c r="BN5" s="22"/>
      <c r="BO5" s="22"/>
      <c r="CB5" s="7"/>
    </row>
    <row r="6" spans="1:96" ht="15.75" thickBot="1" x14ac:dyDescent="0.3">
      <c r="A6" s="34" t="s">
        <v>50</v>
      </c>
      <c r="B6" s="34" t="s">
        <v>50</v>
      </c>
      <c r="C6" s="34" t="s">
        <v>50</v>
      </c>
      <c r="D6" s="34" t="s">
        <v>50</v>
      </c>
      <c r="E6" s="34" t="s">
        <v>50</v>
      </c>
      <c r="F6" s="34" t="s">
        <v>50</v>
      </c>
      <c r="G6" s="34" t="s">
        <v>577</v>
      </c>
      <c r="H6" s="34" t="s">
        <v>577</v>
      </c>
      <c r="I6" s="34" t="s">
        <v>577</v>
      </c>
      <c r="J6" s="34" t="s">
        <v>50</v>
      </c>
      <c r="K6" s="34" t="s">
        <v>50</v>
      </c>
      <c r="L6" s="12" t="s">
        <v>56</v>
      </c>
      <c r="M6" s="34" t="s">
        <v>304</v>
      </c>
      <c r="N6" s="45">
        <v>801</v>
      </c>
      <c r="O6" s="45" t="s">
        <v>496</v>
      </c>
      <c r="P6" s="45"/>
      <c r="Q6" s="26">
        <v>81281451</v>
      </c>
      <c r="R6" s="26" t="s">
        <v>569</v>
      </c>
      <c r="S6" s="26" t="s">
        <v>451</v>
      </c>
      <c r="T6" s="46" t="s">
        <v>521</v>
      </c>
      <c r="U6" s="26">
        <v>101</v>
      </c>
      <c r="V6" s="63"/>
      <c r="W6" s="69">
        <v>901</v>
      </c>
      <c r="X6" s="69">
        <v>1713844</v>
      </c>
      <c r="Y6" s="69">
        <v>901</v>
      </c>
      <c r="Z6" s="69"/>
      <c r="AA6" s="70">
        <v>701</v>
      </c>
      <c r="AB6" s="70">
        <v>1712890</v>
      </c>
      <c r="AC6" s="71" t="s">
        <v>620</v>
      </c>
      <c r="AD6" s="70"/>
      <c r="AE6" s="67">
        <v>1301</v>
      </c>
      <c r="AF6" s="39">
        <v>201</v>
      </c>
      <c r="AG6" s="37"/>
      <c r="AH6" s="32">
        <v>201</v>
      </c>
      <c r="AI6" s="31" t="s">
        <v>375</v>
      </c>
      <c r="AJ6" s="31">
        <v>401</v>
      </c>
      <c r="AK6" s="31"/>
      <c r="AL6" s="26" t="s">
        <v>347</v>
      </c>
      <c r="AM6" s="26">
        <v>501</v>
      </c>
      <c r="AN6" s="26">
        <v>701</v>
      </c>
      <c r="AO6" s="36"/>
      <c r="AP6" s="20" t="s">
        <v>326</v>
      </c>
      <c r="AQ6" s="20">
        <v>301</v>
      </c>
      <c r="AR6" s="21"/>
      <c r="AS6" s="5">
        <v>501</v>
      </c>
      <c r="AT6" s="5" t="s">
        <v>51</v>
      </c>
      <c r="AU6" s="5">
        <v>801</v>
      </c>
      <c r="AV6" s="5"/>
      <c r="AW6" s="9">
        <v>601</v>
      </c>
      <c r="AX6" s="9" t="s">
        <v>182</v>
      </c>
      <c r="AY6" s="9">
        <v>18837308</v>
      </c>
      <c r="AZ6" s="9">
        <v>17607304</v>
      </c>
      <c r="BA6" s="9"/>
      <c r="BB6" s="10">
        <v>1221</v>
      </c>
      <c r="BC6" s="10">
        <v>3773767</v>
      </c>
      <c r="BD6" s="10">
        <v>601</v>
      </c>
      <c r="BE6" s="10" t="s">
        <v>52</v>
      </c>
      <c r="BF6" s="10" t="s">
        <v>53</v>
      </c>
      <c r="BG6" s="10" t="s">
        <v>54</v>
      </c>
      <c r="BH6" s="10" t="s">
        <v>55</v>
      </c>
      <c r="BI6" s="10">
        <v>3</v>
      </c>
      <c r="BJ6" s="10"/>
      <c r="BK6" s="54" t="str">
        <f t="shared" ref="BK6:BK15" si="0">"optimus_"&amp;LOWER(BS6)</f>
        <v>optimus_alder</v>
      </c>
      <c r="BL6" s="54" t="s">
        <v>544</v>
      </c>
      <c r="BM6" s="34" t="s">
        <v>566</v>
      </c>
      <c r="BO6" s="60" t="s">
        <v>556</v>
      </c>
      <c r="BP6" s="12" t="s">
        <v>720</v>
      </c>
      <c r="BQ6" s="12" t="str">
        <f t="shared" ref="BQ6:BQ23" si="1">TRIM(LEFT(BZ6,3))</f>
        <v>MRS</v>
      </c>
      <c r="BR6" s="12" t="s">
        <v>57</v>
      </c>
      <c r="BS6" s="12" t="s">
        <v>703</v>
      </c>
      <c r="BT6" s="12" t="str">
        <f>"optimus_"&amp;LOWER(BS6)</f>
        <v>optimus_alder</v>
      </c>
      <c r="BU6" s="12"/>
      <c r="BV6" s="73" t="s">
        <v>646</v>
      </c>
      <c r="BW6" s="73"/>
      <c r="BX6" s="73"/>
      <c r="BY6" s="73"/>
      <c r="BZ6" s="12" t="s">
        <v>59</v>
      </c>
      <c r="CA6" s="12" t="s">
        <v>60</v>
      </c>
      <c r="CB6" s="12" t="str">
        <f t="shared" ref="CB6:CB23" si="2">RIGHT(CA6,4)&amp;"-"&amp;MID(CA6,4,2)&amp;"-"&amp;LEFT(CA6,2)</f>
        <v>1988-12-18</v>
      </c>
      <c r="CC6" s="12" t="s">
        <v>61</v>
      </c>
      <c r="CD6" s="12">
        <v>61</v>
      </c>
      <c r="CE6" s="12" t="s">
        <v>43</v>
      </c>
      <c r="CF6" s="12" t="s">
        <v>44</v>
      </c>
      <c r="CG6" s="12" t="s">
        <v>545</v>
      </c>
      <c r="CH6" s="12" t="s">
        <v>45</v>
      </c>
      <c r="CI6" s="12">
        <v>18837308</v>
      </c>
      <c r="CJ6" s="12" t="s">
        <v>63</v>
      </c>
      <c r="CK6" s="12" t="s">
        <v>64</v>
      </c>
      <c r="CL6" s="6"/>
      <c r="CM6" s="7"/>
      <c r="CN6" s="7"/>
      <c r="CO6" s="7"/>
      <c r="CP6" s="7"/>
      <c r="CQ6" s="8"/>
      <c r="CR6" s="7"/>
    </row>
    <row r="7" spans="1:96" ht="30.75" thickBot="1" x14ac:dyDescent="0.3">
      <c r="A7" s="34" t="s">
        <v>65</v>
      </c>
      <c r="B7" s="34" t="s">
        <v>65</v>
      </c>
      <c r="C7" s="34" t="s">
        <v>65</v>
      </c>
      <c r="D7" s="34" t="s">
        <v>65</v>
      </c>
      <c r="E7" s="34" t="s">
        <v>65</v>
      </c>
      <c r="F7" s="34" t="s">
        <v>65</v>
      </c>
      <c r="G7" s="34" t="s">
        <v>578</v>
      </c>
      <c r="H7" s="34" t="s">
        <v>578</v>
      </c>
      <c r="I7" s="34" t="s">
        <v>578</v>
      </c>
      <c r="J7" s="34" t="s">
        <v>65</v>
      </c>
      <c r="K7" s="34" t="s">
        <v>65</v>
      </c>
      <c r="L7" s="12" t="s">
        <v>68</v>
      </c>
      <c r="M7" s="34" t="s">
        <v>304</v>
      </c>
      <c r="N7" s="45">
        <v>802</v>
      </c>
      <c r="O7" s="45" t="s">
        <v>497</v>
      </c>
      <c r="P7" s="45"/>
      <c r="Q7" s="26"/>
      <c r="R7" s="26"/>
      <c r="S7" s="26" t="s">
        <v>452</v>
      </c>
      <c r="T7" s="46" t="s">
        <v>522</v>
      </c>
      <c r="U7" s="26">
        <v>101</v>
      </c>
      <c r="V7" s="63"/>
      <c r="W7" s="69">
        <v>902</v>
      </c>
      <c r="X7" s="69">
        <v>1713845</v>
      </c>
      <c r="Y7" s="69">
        <v>902</v>
      </c>
      <c r="Z7" s="69"/>
      <c r="AA7" s="70">
        <v>702</v>
      </c>
      <c r="AB7" s="70">
        <v>1712891</v>
      </c>
      <c r="AC7" s="71" t="s">
        <v>621</v>
      </c>
      <c r="AD7" s="70"/>
      <c r="AE7" s="67">
        <v>1302</v>
      </c>
      <c r="AF7" s="39">
        <v>202</v>
      </c>
      <c r="AG7" s="37"/>
      <c r="AH7" s="32">
        <v>202</v>
      </c>
      <c r="AI7" s="31" t="s">
        <v>376</v>
      </c>
      <c r="AJ7" s="31">
        <v>402</v>
      </c>
      <c r="AK7" s="31"/>
      <c r="AL7" s="26" t="s">
        <v>348</v>
      </c>
      <c r="AM7" s="26">
        <v>502</v>
      </c>
      <c r="AN7" s="26">
        <v>702</v>
      </c>
      <c r="AO7" s="27"/>
      <c r="AP7" s="20" t="s">
        <v>327</v>
      </c>
      <c r="AQ7" s="20">
        <v>302</v>
      </c>
      <c r="AR7" s="20"/>
      <c r="AS7" s="5">
        <v>502</v>
      </c>
      <c r="AT7" s="5" t="s">
        <v>66</v>
      </c>
      <c r="AU7" s="5">
        <v>802</v>
      </c>
      <c r="AV7" s="5"/>
      <c r="AW7" s="9">
        <v>602</v>
      </c>
      <c r="AX7" s="9" t="s">
        <v>34</v>
      </c>
      <c r="AY7" s="9">
        <v>18837309</v>
      </c>
      <c r="AZ7" s="9">
        <v>17607305</v>
      </c>
      <c r="BA7" s="2"/>
      <c r="BB7" s="10">
        <v>1216</v>
      </c>
      <c r="BC7" s="10">
        <v>3773768</v>
      </c>
      <c r="BD7" s="10">
        <v>602</v>
      </c>
      <c r="BE7" s="11" t="s">
        <v>67</v>
      </c>
      <c r="BF7" s="10" t="s">
        <v>53</v>
      </c>
      <c r="BG7" s="10" t="s">
        <v>54</v>
      </c>
      <c r="BH7" s="10" t="s">
        <v>55</v>
      </c>
      <c r="BI7" s="10">
        <v>3</v>
      </c>
      <c r="BJ7" s="10"/>
      <c r="BK7" s="54" t="str">
        <f t="shared" si="0"/>
        <v>optimus_ash</v>
      </c>
      <c r="BL7" s="54" t="s">
        <v>544</v>
      </c>
      <c r="BM7" s="34" t="s">
        <v>566</v>
      </c>
      <c r="BN7" s="58" t="s">
        <v>553</v>
      </c>
      <c r="BO7" s="58" t="str">
        <f>"jamesconnors123+"&amp;BS7&amp;"@gmail.com"</f>
        <v>jamesconnors123+ASH@gmail.com</v>
      </c>
      <c r="BP7" s="76" t="s">
        <v>702</v>
      </c>
      <c r="BQ7" s="12" t="str">
        <f t="shared" si="1"/>
        <v>MR</v>
      </c>
      <c r="BR7" s="12" t="s">
        <v>69</v>
      </c>
      <c r="BS7" s="12" t="s">
        <v>699</v>
      </c>
      <c r="BT7" s="12"/>
      <c r="BU7" s="12"/>
      <c r="BV7" s="12"/>
      <c r="BW7" s="12"/>
      <c r="BX7" s="12"/>
      <c r="BY7" s="12"/>
      <c r="BZ7" s="12" t="s">
        <v>700</v>
      </c>
      <c r="CA7" s="12" t="s">
        <v>72</v>
      </c>
      <c r="CB7" s="12" t="str">
        <f t="shared" si="2"/>
        <v>1984-01-20</v>
      </c>
      <c r="CC7" s="76" t="s">
        <v>701</v>
      </c>
      <c r="CD7" s="12">
        <v>75</v>
      </c>
      <c r="CE7" s="12" t="s">
        <v>43</v>
      </c>
      <c r="CF7" s="12" t="s">
        <v>44</v>
      </c>
      <c r="CG7" s="12" t="s">
        <v>545</v>
      </c>
      <c r="CH7" s="12" t="s">
        <v>45</v>
      </c>
      <c r="CI7" s="12">
        <v>18837309</v>
      </c>
      <c r="CJ7" s="12"/>
      <c r="CK7" s="12"/>
      <c r="CL7" s="6"/>
      <c r="CM7" s="7"/>
      <c r="CN7" s="7"/>
      <c r="CO7" s="7"/>
      <c r="CP7" s="7"/>
      <c r="CQ7" s="8"/>
      <c r="CR7" s="7"/>
    </row>
    <row r="8" spans="1:96" ht="30.75" thickBot="1" x14ac:dyDescent="0.3">
      <c r="A8" s="34" t="s">
        <v>77</v>
      </c>
      <c r="B8" s="34" t="s">
        <v>77</v>
      </c>
      <c r="C8" s="34" t="s">
        <v>77</v>
      </c>
      <c r="D8" s="34" t="s">
        <v>77</v>
      </c>
      <c r="E8" s="34" t="s">
        <v>77</v>
      </c>
      <c r="F8" s="34" t="s">
        <v>77</v>
      </c>
      <c r="G8" s="34" t="s">
        <v>579</v>
      </c>
      <c r="H8" s="34" t="s">
        <v>579</v>
      </c>
      <c r="I8" s="34" t="s">
        <v>579</v>
      </c>
      <c r="J8" s="34" t="s">
        <v>77</v>
      </c>
      <c r="K8" s="34" t="s">
        <v>77</v>
      </c>
      <c r="L8" s="12" t="s">
        <v>81</v>
      </c>
      <c r="M8" s="34" t="s">
        <v>304</v>
      </c>
      <c r="N8" s="45">
        <v>804</v>
      </c>
      <c r="O8" s="45" t="s">
        <v>498</v>
      </c>
      <c r="P8" s="45"/>
      <c r="Q8" s="26">
        <v>81281452</v>
      </c>
      <c r="R8" s="26" t="s">
        <v>547</v>
      </c>
      <c r="S8" s="26" t="s">
        <v>453</v>
      </c>
      <c r="T8" s="46" t="s">
        <v>523</v>
      </c>
      <c r="U8" s="26">
        <v>101</v>
      </c>
      <c r="V8" s="64" t="s">
        <v>570</v>
      </c>
      <c r="W8" s="69">
        <v>903</v>
      </c>
      <c r="X8" s="69">
        <v>1713846</v>
      </c>
      <c r="Y8" s="69">
        <v>903</v>
      </c>
      <c r="Z8" s="69"/>
      <c r="AA8" s="70">
        <v>703</v>
      </c>
      <c r="AB8" s="70">
        <v>1712892</v>
      </c>
      <c r="AC8" s="71" t="s">
        <v>622</v>
      </c>
      <c r="AD8" s="70"/>
      <c r="AE8" s="67">
        <v>1303</v>
      </c>
      <c r="AF8" s="39">
        <v>203</v>
      </c>
      <c r="AG8" s="37"/>
      <c r="AH8" s="32">
        <v>203</v>
      </c>
      <c r="AI8" s="31" t="s">
        <v>377</v>
      </c>
      <c r="AJ8" s="31">
        <v>403</v>
      </c>
      <c r="AK8" s="31"/>
      <c r="AL8" s="26" t="s">
        <v>349</v>
      </c>
      <c r="AM8" s="26">
        <v>503</v>
      </c>
      <c r="AN8" s="26">
        <v>703</v>
      </c>
      <c r="AO8" s="27"/>
      <c r="AP8" s="20" t="s">
        <v>328</v>
      </c>
      <c r="AQ8" s="20">
        <v>303</v>
      </c>
      <c r="AR8" s="20"/>
      <c r="AS8" s="5">
        <v>504</v>
      </c>
      <c r="AT8" s="5" t="s">
        <v>78</v>
      </c>
      <c r="AU8" s="5">
        <v>803</v>
      </c>
      <c r="AV8" s="5"/>
      <c r="AW8" s="9">
        <v>604</v>
      </c>
      <c r="AX8" s="9" t="s">
        <v>182</v>
      </c>
      <c r="AY8" s="9">
        <v>18837310</v>
      </c>
      <c r="AZ8" s="9">
        <v>17607306</v>
      </c>
      <c r="BA8" s="2"/>
      <c r="BB8" s="10">
        <v>1203</v>
      </c>
      <c r="BC8" s="10">
        <v>3773769</v>
      </c>
      <c r="BD8" s="10">
        <v>603</v>
      </c>
      <c r="BE8" s="11" t="s">
        <v>67</v>
      </c>
      <c r="BF8" s="10" t="s">
        <v>79</v>
      </c>
      <c r="BG8" s="10" t="s">
        <v>79</v>
      </c>
      <c r="BH8" s="10" t="s">
        <v>80</v>
      </c>
      <c r="BI8" s="10">
        <v>9</v>
      </c>
      <c r="BJ8" s="10"/>
      <c r="BK8" s="54" t="str">
        <f t="shared" si="0"/>
        <v>optimus_beech</v>
      </c>
      <c r="BL8" s="54" t="s">
        <v>544</v>
      </c>
      <c r="BM8" s="34" t="s">
        <v>566</v>
      </c>
      <c r="BN8" s="54">
        <v>-312923290</v>
      </c>
      <c r="BO8" s="58" t="str">
        <f t="shared" ref="BO8:BO22" si="3">"jamesconnors123+"&amp;BS8&amp;"@gmail.com"</f>
        <v>jamesconnors123+BEECH@gmail.com</v>
      </c>
      <c r="BP8" s="12" t="s">
        <v>721</v>
      </c>
      <c r="BQ8" s="12" t="str">
        <f t="shared" si="1"/>
        <v>MR</v>
      </c>
      <c r="BR8" s="12" t="s">
        <v>82</v>
      </c>
      <c r="BS8" s="12" t="s">
        <v>704</v>
      </c>
      <c r="BT8" s="12" t="str">
        <f t="shared" ref="BT8:BT23" si="4">"optimus_"&amp;LOWER(BS8)</f>
        <v>optimus_beech</v>
      </c>
      <c r="BU8" s="12"/>
      <c r="BV8" s="12" t="s">
        <v>648</v>
      </c>
      <c r="BW8" s="12"/>
      <c r="BX8" s="12"/>
      <c r="BY8" s="12"/>
      <c r="BZ8" s="12" t="s">
        <v>84</v>
      </c>
      <c r="CA8" s="12" t="s">
        <v>85</v>
      </c>
      <c r="CB8" s="12" t="str">
        <f t="shared" si="2"/>
        <v>1990-11-10</v>
      </c>
      <c r="CC8" s="12" t="s">
        <v>86</v>
      </c>
      <c r="CD8" s="12">
        <v>65</v>
      </c>
      <c r="CE8" s="12" t="s">
        <v>43</v>
      </c>
      <c r="CF8" s="12" t="s">
        <v>44</v>
      </c>
      <c r="CG8" s="12" t="s">
        <v>545</v>
      </c>
      <c r="CH8" s="12" t="s">
        <v>45</v>
      </c>
      <c r="CI8" s="12">
        <v>18837310</v>
      </c>
      <c r="CJ8" s="12" t="s">
        <v>88</v>
      </c>
      <c r="CK8" s="12" t="s">
        <v>89</v>
      </c>
      <c r="CL8" s="6"/>
      <c r="CM8" s="7"/>
      <c r="CN8" s="7"/>
      <c r="CO8" s="7"/>
      <c r="CP8" s="7"/>
      <c r="CQ8" s="8"/>
      <c r="CR8" s="7"/>
    </row>
    <row r="9" spans="1:96" ht="30.75" thickBot="1" x14ac:dyDescent="0.3">
      <c r="A9" s="34" t="s">
        <v>90</v>
      </c>
      <c r="B9" s="34" t="s">
        <v>90</v>
      </c>
      <c r="C9" s="34" t="s">
        <v>90</v>
      </c>
      <c r="D9" s="34" t="s">
        <v>90</v>
      </c>
      <c r="E9" s="34" t="s">
        <v>90</v>
      </c>
      <c r="F9" s="34" t="s">
        <v>90</v>
      </c>
      <c r="G9" s="34" t="s">
        <v>580</v>
      </c>
      <c r="H9" s="34" t="s">
        <v>580</v>
      </c>
      <c r="I9" s="34" t="s">
        <v>580</v>
      </c>
      <c r="J9" s="34" t="s">
        <v>90</v>
      </c>
      <c r="K9" s="34" t="s">
        <v>90</v>
      </c>
      <c r="L9" s="12" t="s">
        <v>94</v>
      </c>
      <c r="M9" s="34" t="s">
        <v>304</v>
      </c>
      <c r="N9" s="45"/>
      <c r="O9" s="45" t="s">
        <v>499</v>
      </c>
      <c r="P9" s="45"/>
      <c r="Q9" s="26">
        <v>81281452</v>
      </c>
      <c r="R9" s="26" t="s">
        <v>560</v>
      </c>
      <c r="S9" s="26" t="s">
        <v>454</v>
      </c>
      <c r="T9" s="46" t="s">
        <v>524</v>
      </c>
      <c r="U9" s="26">
        <v>101</v>
      </c>
      <c r="V9" s="63"/>
      <c r="W9" s="69">
        <v>904</v>
      </c>
      <c r="X9" s="69">
        <v>1713847</v>
      </c>
      <c r="Y9" s="69">
        <v>904</v>
      </c>
      <c r="Z9" s="69"/>
      <c r="AA9" s="70">
        <v>704</v>
      </c>
      <c r="AB9" s="70">
        <v>1712893</v>
      </c>
      <c r="AC9" s="71" t="s">
        <v>623</v>
      </c>
      <c r="AD9" s="70"/>
      <c r="AE9" s="67">
        <v>1304</v>
      </c>
      <c r="AF9" s="39">
        <v>204</v>
      </c>
      <c r="AG9" s="37"/>
      <c r="AH9" s="32">
        <v>204</v>
      </c>
      <c r="AI9" s="31" t="s">
        <v>378</v>
      </c>
      <c r="AJ9" s="31">
        <v>404</v>
      </c>
      <c r="AK9" s="31"/>
      <c r="AL9" s="26" t="s">
        <v>350</v>
      </c>
      <c r="AM9" s="26">
        <v>504</v>
      </c>
      <c r="AN9" s="26">
        <v>704</v>
      </c>
      <c r="AO9" s="27"/>
      <c r="AP9" s="20" t="s">
        <v>329</v>
      </c>
      <c r="AQ9" s="20">
        <v>304</v>
      </c>
      <c r="AR9" s="43" t="s">
        <v>571</v>
      </c>
      <c r="AS9" s="5">
        <v>503</v>
      </c>
      <c r="AT9" s="5" t="s">
        <v>91</v>
      </c>
      <c r="AU9" s="5">
        <v>804</v>
      </c>
      <c r="AV9" s="5"/>
      <c r="AW9" s="9">
        <v>605</v>
      </c>
      <c r="AX9" s="9" t="s">
        <v>34</v>
      </c>
      <c r="AY9" s="9">
        <v>18837311</v>
      </c>
      <c r="AZ9" s="9">
        <v>17607307</v>
      </c>
      <c r="BA9" s="2"/>
      <c r="BB9" s="10">
        <v>1204</v>
      </c>
      <c r="BC9" s="10">
        <v>3773770</v>
      </c>
      <c r="BD9" s="10">
        <v>604</v>
      </c>
      <c r="BE9" s="10" t="s">
        <v>92</v>
      </c>
      <c r="BF9" s="10" t="s">
        <v>54</v>
      </c>
      <c r="BG9" s="10" t="s">
        <v>54</v>
      </c>
      <c r="BH9" s="10" t="s">
        <v>93</v>
      </c>
      <c r="BI9" s="10">
        <v>3</v>
      </c>
      <c r="BJ9" s="10"/>
      <c r="BK9" s="54" t="str">
        <f t="shared" si="0"/>
        <v>optimus_birch</v>
      </c>
      <c r="BL9" s="54" t="s">
        <v>544</v>
      </c>
      <c r="BM9" s="34" t="s">
        <v>566</v>
      </c>
      <c r="BN9" s="54"/>
      <c r="BO9" s="58" t="str">
        <f t="shared" si="3"/>
        <v>jamesconnors123+BIRCH@gmail.com</v>
      </c>
      <c r="BP9" s="12" t="s">
        <v>722</v>
      </c>
      <c r="BQ9" s="12" t="str">
        <f t="shared" si="1"/>
        <v>MRS</v>
      </c>
      <c r="BR9" s="12" t="s">
        <v>95</v>
      </c>
      <c r="BS9" s="12" t="s">
        <v>705</v>
      </c>
      <c r="BT9" s="12" t="str">
        <f t="shared" si="4"/>
        <v>optimus_birch</v>
      </c>
      <c r="BU9" s="12"/>
      <c r="BV9" s="12" t="s">
        <v>649</v>
      </c>
      <c r="BW9" s="12"/>
      <c r="BX9" s="12"/>
      <c r="BY9" s="12"/>
      <c r="BZ9" s="12" t="s">
        <v>97</v>
      </c>
      <c r="CA9" s="12" t="s">
        <v>98</v>
      </c>
      <c r="CB9" s="12" t="str">
        <f t="shared" si="2"/>
        <v>1975-10-18</v>
      </c>
      <c r="CC9" s="12" t="s">
        <v>99</v>
      </c>
      <c r="CD9" s="12">
        <v>61</v>
      </c>
      <c r="CE9" s="12" t="s">
        <v>43</v>
      </c>
      <c r="CF9" s="12" t="s">
        <v>44</v>
      </c>
      <c r="CG9" s="12" t="s">
        <v>545</v>
      </c>
      <c r="CH9" s="12" t="s">
        <v>45</v>
      </c>
      <c r="CI9" s="12">
        <v>18837311</v>
      </c>
      <c r="CJ9" s="12" t="s">
        <v>101</v>
      </c>
      <c r="CK9" s="12" t="s">
        <v>102</v>
      </c>
      <c r="CL9" s="6"/>
      <c r="CM9" s="7"/>
      <c r="CN9" s="7"/>
      <c r="CO9" s="7"/>
      <c r="CP9" s="7"/>
      <c r="CQ9" s="8"/>
      <c r="CR9" s="7"/>
    </row>
    <row r="10" spans="1:96" ht="30.75" thickBot="1" x14ac:dyDescent="0.3">
      <c r="A10" s="34" t="s">
        <v>103</v>
      </c>
      <c r="B10" s="34" t="s">
        <v>103</v>
      </c>
      <c r="C10" s="34" t="s">
        <v>103</v>
      </c>
      <c r="D10" s="34" t="s">
        <v>103</v>
      </c>
      <c r="E10" s="34" t="s">
        <v>103</v>
      </c>
      <c r="F10" s="34" t="s">
        <v>103</v>
      </c>
      <c r="G10" s="34" t="s">
        <v>581</v>
      </c>
      <c r="H10" s="34" t="s">
        <v>581</v>
      </c>
      <c r="I10" s="34" t="s">
        <v>581</v>
      </c>
      <c r="J10" s="34" t="s">
        <v>103</v>
      </c>
      <c r="K10" s="34" t="s">
        <v>103</v>
      </c>
      <c r="L10" s="12" t="s">
        <v>109</v>
      </c>
      <c r="M10" s="34" t="s">
        <v>304</v>
      </c>
      <c r="N10" s="45"/>
      <c r="O10" s="45" t="s">
        <v>500</v>
      </c>
      <c r="P10" s="45"/>
      <c r="Q10" s="26">
        <v>81281455</v>
      </c>
      <c r="R10" s="26" t="s">
        <v>560</v>
      </c>
      <c r="S10" s="26" t="s">
        <v>455</v>
      </c>
      <c r="T10" s="46" t="s">
        <v>525</v>
      </c>
      <c r="U10" s="26">
        <v>101</v>
      </c>
      <c r="V10" s="63"/>
      <c r="W10" s="69">
        <v>905</v>
      </c>
      <c r="X10" s="69">
        <v>1713848</v>
      </c>
      <c r="Y10" s="69">
        <v>905</v>
      </c>
      <c r="Z10" s="69"/>
      <c r="AA10" s="70">
        <v>705</v>
      </c>
      <c r="AB10" s="70">
        <v>1712894</v>
      </c>
      <c r="AC10" s="71" t="s">
        <v>624</v>
      </c>
      <c r="AD10" s="70"/>
      <c r="AE10" s="67">
        <v>1305</v>
      </c>
      <c r="AF10" s="39">
        <v>205</v>
      </c>
      <c r="AG10" s="37"/>
      <c r="AH10" s="32">
        <v>205</v>
      </c>
      <c r="AI10" s="31" t="s">
        <v>379</v>
      </c>
      <c r="AJ10" s="31">
        <v>405</v>
      </c>
      <c r="AK10" s="31"/>
      <c r="AL10" s="26" t="s">
        <v>351</v>
      </c>
      <c r="AM10" s="26">
        <v>505</v>
      </c>
      <c r="AN10" s="26">
        <v>705</v>
      </c>
      <c r="AO10" s="27"/>
      <c r="AP10" s="20" t="s">
        <v>330</v>
      </c>
      <c r="AQ10" s="20">
        <v>305</v>
      </c>
      <c r="AR10" s="20"/>
      <c r="AS10" s="5">
        <v>508</v>
      </c>
      <c r="AT10" s="5" t="s">
        <v>104</v>
      </c>
      <c r="AU10" s="5">
        <v>805</v>
      </c>
      <c r="AV10" s="5"/>
      <c r="AW10" s="9">
        <v>606</v>
      </c>
      <c r="AX10" s="9" t="s">
        <v>34</v>
      </c>
      <c r="AY10" s="9">
        <v>18837312</v>
      </c>
      <c r="AZ10" s="9">
        <v>17607308</v>
      </c>
      <c r="BA10" s="2"/>
      <c r="BB10" s="10">
        <v>1208</v>
      </c>
      <c r="BC10" s="10">
        <v>3773771</v>
      </c>
      <c r="BD10" s="10">
        <v>605</v>
      </c>
      <c r="BE10" s="10" t="s">
        <v>105</v>
      </c>
      <c r="BF10" s="10" t="s">
        <v>106</v>
      </c>
      <c r="BG10" s="10" t="s">
        <v>107</v>
      </c>
      <c r="BH10" s="10" t="s">
        <v>108</v>
      </c>
      <c r="BI10" s="10">
        <v>7</v>
      </c>
      <c r="BJ10" s="10"/>
      <c r="BK10" s="54" t="str">
        <f t="shared" si="0"/>
        <v>optimus_cherry</v>
      </c>
      <c r="BL10" s="54" t="s">
        <v>544</v>
      </c>
      <c r="BM10" s="54" t="s">
        <v>567</v>
      </c>
      <c r="BN10" s="54" t="s">
        <v>568</v>
      </c>
      <c r="BO10" s="58" t="str">
        <f t="shared" si="3"/>
        <v>jamesconnors123+CHERRY@gmail.com</v>
      </c>
      <c r="BP10" s="12" t="s">
        <v>723</v>
      </c>
      <c r="BQ10" s="12" t="str">
        <f t="shared" si="1"/>
        <v>MRS</v>
      </c>
      <c r="BR10" s="12" t="s">
        <v>110</v>
      </c>
      <c r="BS10" s="12" t="s">
        <v>706</v>
      </c>
      <c r="BT10" s="45" t="str">
        <f t="shared" si="4"/>
        <v>optimus_cherry</v>
      </c>
      <c r="BU10" s="45"/>
      <c r="BV10" s="12" t="s">
        <v>650</v>
      </c>
      <c r="BW10" s="12"/>
      <c r="BX10" s="12"/>
      <c r="BY10" s="12"/>
      <c r="BZ10" s="12" t="s">
        <v>112</v>
      </c>
      <c r="CA10" s="12" t="s">
        <v>113</v>
      </c>
      <c r="CB10" s="12" t="str">
        <f t="shared" si="2"/>
        <v>1966-04-08</v>
      </c>
      <c r="CC10" s="12" t="s">
        <v>114</v>
      </c>
      <c r="CD10" s="12">
        <v>63</v>
      </c>
      <c r="CE10" s="12" t="s">
        <v>43</v>
      </c>
      <c r="CF10" s="12" t="s">
        <v>44</v>
      </c>
      <c r="CG10" s="12" t="s">
        <v>545</v>
      </c>
      <c r="CH10" s="12" t="s">
        <v>45</v>
      </c>
      <c r="CI10" s="12">
        <v>18837312</v>
      </c>
      <c r="CJ10" s="12" t="s">
        <v>116</v>
      </c>
      <c r="CK10" s="12" t="s">
        <v>117</v>
      </c>
      <c r="CL10" s="6"/>
      <c r="CM10" s="7"/>
      <c r="CN10" s="7"/>
      <c r="CO10" s="7"/>
      <c r="CP10" s="7"/>
      <c r="CQ10" s="8"/>
      <c r="CR10" s="7"/>
    </row>
    <row r="11" spans="1:96" ht="30.75" thickBot="1" x14ac:dyDescent="0.3">
      <c r="A11" s="34" t="s">
        <v>118</v>
      </c>
      <c r="B11" s="34" t="s">
        <v>118</v>
      </c>
      <c r="C11" s="34" t="s">
        <v>118</v>
      </c>
      <c r="D11" s="34" t="s">
        <v>118</v>
      </c>
      <c r="E11" s="34" t="s">
        <v>118</v>
      </c>
      <c r="F11" s="34" t="s">
        <v>118</v>
      </c>
      <c r="G11" s="34" t="s">
        <v>582</v>
      </c>
      <c r="H11" s="34" t="s">
        <v>582</v>
      </c>
      <c r="I11" s="34" t="s">
        <v>582</v>
      </c>
      <c r="J11" s="34" t="s">
        <v>118</v>
      </c>
      <c r="K11" s="34" t="s">
        <v>118</v>
      </c>
      <c r="L11" s="12" t="s">
        <v>122</v>
      </c>
      <c r="M11" s="34" t="s">
        <v>304</v>
      </c>
      <c r="N11" s="45"/>
      <c r="O11" s="45" t="s">
        <v>501</v>
      </c>
      <c r="P11" s="45"/>
      <c r="Q11" s="26"/>
      <c r="R11" s="26"/>
      <c r="S11" s="26" t="s">
        <v>456</v>
      </c>
      <c r="T11" s="46" t="s">
        <v>526</v>
      </c>
      <c r="U11" s="26">
        <v>102</v>
      </c>
      <c r="V11" s="63"/>
      <c r="W11" s="69">
        <v>906</v>
      </c>
      <c r="X11" s="69">
        <v>1713849</v>
      </c>
      <c r="Y11" s="69">
        <v>906</v>
      </c>
      <c r="Z11" s="69"/>
      <c r="AA11" s="70">
        <v>706</v>
      </c>
      <c r="AB11" s="70">
        <v>1712895</v>
      </c>
      <c r="AC11" s="71" t="s">
        <v>625</v>
      </c>
      <c r="AD11" s="70"/>
      <c r="AE11" s="67">
        <v>1306</v>
      </c>
      <c r="AF11" s="39">
        <v>206</v>
      </c>
      <c r="AG11" s="37"/>
      <c r="AH11" s="32">
        <v>206</v>
      </c>
      <c r="AI11" s="31" t="s">
        <v>380</v>
      </c>
      <c r="AJ11" s="31">
        <v>406</v>
      </c>
      <c r="AK11" s="31"/>
      <c r="AL11" s="26" t="s">
        <v>352</v>
      </c>
      <c r="AM11" s="26">
        <v>506</v>
      </c>
      <c r="AN11" s="26">
        <v>706</v>
      </c>
      <c r="AO11" s="36"/>
      <c r="AP11" s="20" t="s">
        <v>331</v>
      </c>
      <c r="AQ11" s="20">
        <v>306</v>
      </c>
      <c r="AR11" s="20"/>
      <c r="AS11" s="5">
        <v>505</v>
      </c>
      <c r="AT11" s="5" t="s">
        <v>119</v>
      </c>
      <c r="AU11" s="5">
        <v>806</v>
      </c>
      <c r="AV11" s="5"/>
      <c r="AW11" s="9">
        <v>607</v>
      </c>
      <c r="AX11" s="9" t="s">
        <v>34</v>
      </c>
      <c r="AY11" s="9">
        <v>18837313</v>
      </c>
      <c r="AZ11" s="9">
        <v>17607309</v>
      </c>
      <c r="BA11" s="2"/>
      <c r="BB11" s="10">
        <v>1209</v>
      </c>
      <c r="BC11" s="10">
        <v>3773772</v>
      </c>
      <c r="BD11" s="10">
        <v>606</v>
      </c>
      <c r="BE11" s="10" t="s">
        <v>120</v>
      </c>
      <c r="BF11" s="10" t="s">
        <v>54</v>
      </c>
      <c r="BG11" s="10" t="s">
        <v>54</v>
      </c>
      <c r="BH11" s="10" t="s">
        <v>121</v>
      </c>
      <c r="BI11" s="10">
        <v>4</v>
      </c>
      <c r="BJ11" s="10"/>
      <c r="BK11" s="54" t="str">
        <f t="shared" si="0"/>
        <v>optimus_chestnut</v>
      </c>
      <c r="BL11" s="54" t="s">
        <v>544</v>
      </c>
      <c r="BM11" s="34" t="s">
        <v>566</v>
      </c>
      <c r="BN11" s="54"/>
      <c r="BO11" s="58" t="str">
        <f t="shared" si="3"/>
        <v>jamesconnors123+CHESTNUT@gmail.com</v>
      </c>
      <c r="BP11" s="12" t="s">
        <v>724</v>
      </c>
      <c r="BQ11" s="12" t="str">
        <f t="shared" si="1"/>
        <v>MR</v>
      </c>
      <c r="BR11" s="12" t="s">
        <v>123</v>
      </c>
      <c r="BS11" s="12" t="s">
        <v>707</v>
      </c>
      <c r="BT11" s="45" t="str">
        <f t="shared" si="4"/>
        <v>optimus_chestnut</v>
      </c>
      <c r="BU11" s="45"/>
      <c r="BV11" s="12" t="s">
        <v>651</v>
      </c>
      <c r="BW11" s="12"/>
      <c r="BX11" s="12"/>
      <c r="BY11" s="12"/>
      <c r="BZ11" s="12" t="s">
        <v>125</v>
      </c>
      <c r="CA11" s="12" t="s">
        <v>126</v>
      </c>
      <c r="CB11" s="12" t="str">
        <f t="shared" si="2"/>
        <v>1974-05-25</v>
      </c>
      <c r="CC11" s="12" t="s">
        <v>127</v>
      </c>
      <c r="CD11" s="12">
        <v>65</v>
      </c>
      <c r="CE11" s="12" t="s">
        <v>43</v>
      </c>
      <c r="CF11" s="12" t="s">
        <v>44</v>
      </c>
      <c r="CG11" s="12" t="s">
        <v>545</v>
      </c>
      <c r="CH11" s="12" t="s">
        <v>45</v>
      </c>
      <c r="CI11" s="12">
        <v>18837313</v>
      </c>
      <c r="CJ11" s="12" t="s">
        <v>129</v>
      </c>
      <c r="CK11" s="12" t="s">
        <v>130</v>
      </c>
      <c r="CL11" s="6"/>
      <c r="CM11" s="7"/>
      <c r="CN11" s="7"/>
      <c r="CO11" s="7"/>
      <c r="CP11" s="7"/>
      <c r="CQ11" s="8"/>
      <c r="CR11" s="7"/>
    </row>
    <row r="12" spans="1:96" ht="30.75" thickBot="1" x14ac:dyDescent="0.3">
      <c r="A12" s="34" t="s">
        <v>131</v>
      </c>
      <c r="B12" s="34" t="s">
        <v>131</v>
      </c>
      <c r="C12" s="34" t="s">
        <v>131</v>
      </c>
      <c r="D12" s="34" t="s">
        <v>131</v>
      </c>
      <c r="E12" s="34" t="s">
        <v>131</v>
      </c>
      <c r="F12" s="34" t="s">
        <v>131</v>
      </c>
      <c r="G12" s="34" t="s">
        <v>583</v>
      </c>
      <c r="H12" s="34" t="s">
        <v>583</v>
      </c>
      <c r="I12" s="34" t="s">
        <v>583</v>
      </c>
      <c r="J12" s="34" t="s">
        <v>131</v>
      </c>
      <c r="K12" s="34" t="s">
        <v>131</v>
      </c>
      <c r="L12" s="12" t="s">
        <v>134</v>
      </c>
      <c r="M12" s="34" t="s">
        <v>304</v>
      </c>
      <c r="N12" s="45">
        <v>801</v>
      </c>
      <c r="O12" s="45" t="s">
        <v>502</v>
      </c>
      <c r="P12" s="45">
        <v>216</v>
      </c>
      <c r="Q12" s="26"/>
      <c r="R12" s="26"/>
      <c r="S12" s="26" t="s">
        <v>457</v>
      </c>
      <c r="T12" s="46" t="s">
        <v>527</v>
      </c>
      <c r="U12" s="26">
        <v>102</v>
      </c>
      <c r="V12" s="63"/>
      <c r="W12" s="69">
        <v>907</v>
      </c>
      <c r="X12" s="69">
        <v>1713850</v>
      </c>
      <c r="Y12" s="69">
        <v>907</v>
      </c>
      <c r="Z12" s="69" t="s">
        <v>619</v>
      </c>
      <c r="AA12" s="70">
        <v>707</v>
      </c>
      <c r="AB12" s="70">
        <v>1712896</v>
      </c>
      <c r="AC12" s="71" t="s">
        <v>626</v>
      </c>
      <c r="AD12" s="70">
        <v>212</v>
      </c>
      <c r="AE12" s="67">
        <v>1307</v>
      </c>
      <c r="AF12" s="39">
        <v>207</v>
      </c>
      <c r="AG12" s="37"/>
      <c r="AH12" s="32">
        <v>207</v>
      </c>
      <c r="AI12" s="31" t="s">
        <v>381</v>
      </c>
      <c r="AJ12" s="31">
        <v>407</v>
      </c>
      <c r="AK12" s="31"/>
      <c r="AL12" s="26" t="s">
        <v>353</v>
      </c>
      <c r="AM12" s="26">
        <v>507</v>
      </c>
      <c r="AN12" s="26">
        <v>707</v>
      </c>
      <c r="AO12" s="27"/>
      <c r="AP12" s="20" t="s">
        <v>332</v>
      </c>
      <c r="AQ12" s="20">
        <v>307</v>
      </c>
      <c r="AR12" s="20"/>
      <c r="AS12" s="5">
        <v>506</v>
      </c>
      <c r="AT12" s="5" t="s">
        <v>132</v>
      </c>
      <c r="AU12" s="5">
        <v>807</v>
      </c>
      <c r="AV12" s="5"/>
      <c r="AW12" s="9">
        <v>609</v>
      </c>
      <c r="AX12" s="9" t="s">
        <v>34</v>
      </c>
      <c r="AY12" s="9">
        <v>18837314</v>
      </c>
      <c r="AZ12" s="9">
        <v>17607310</v>
      </c>
      <c r="BA12" s="2"/>
      <c r="BB12" s="10">
        <v>1213</v>
      </c>
      <c r="BC12" s="10">
        <v>3773773</v>
      </c>
      <c r="BD12" s="10">
        <v>607</v>
      </c>
      <c r="BE12" s="10" t="s">
        <v>133</v>
      </c>
      <c r="BF12" s="10" t="s">
        <v>106</v>
      </c>
      <c r="BG12" s="10" t="s">
        <v>107</v>
      </c>
      <c r="BH12" s="10" t="s">
        <v>108</v>
      </c>
      <c r="BI12" s="10">
        <v>7</v>
      </c>
      <c r="BJ12" s="10"/>
      <c r="BK12" s="54" t="str">
        <f t="shared" si="0"/>
        <v>optimus_elm</v>
      </c>
      <c r="BL12" s="54" t="s">
        <v>544</v>
      </c>
      <c r="BM12" s="34" t="s">
        <v>566</v>
      </c>
      <c r="BN12" s="54"/>
      <c r="BO12" s="58" t="str">
        <f t="shared" si="3"/>
        <v>jamesconnors123+ELM@gmail.com</v>
      </c>
      <c r="BP12" s="10" t="s">
        <v>725</v>
      </c>
      <c r="BQ12" s="10" t="str">
        <f t="shared" si="1"/>
        <v>MR</v>
      </c>
      <c r="BR12" s="10" t="s">
        <v>135</v>
      </c>
      <c r="BS12" s="10" t="s">
        <v>708</v>
      </c>
      <c r="BT12" s="12" t="str">
        <f t="shared" si="4"/>
        <v>optimus_elm</v>
      </c>
      <c r="BU12" s="12"/>
      <c r="BV12" s="12" t="s">
        <v>652</v>
      </c>
      <c r="BW12" s="12"/>
      <c r="BX12" s="12"/>
      <c r="BY12" s="12"/>
      <c r="BZ12" s="12" t="s">
        <v>137</v>
      </c>
      <c r="CA12" s="12" t="s">
        <v>138</v>
      </c>
      <c r="CB12" s="12" t="str">
        <f t="shared" si="2"/>
        <v>1964-12-03</v>
      </c>
      <c r="CC12" s="12" t="s">
        <v>139</v>
      </c>
      <c r="CD12" s="12">
        <v>61</v>
      </c>
      <c r="CE12" s="12" t="s">
        <v>43</v>
      </c>
      <c r="CF12" s="12" t="s">
        <v>44</v>
      </c>
      <c r="CG12" s="12" t="s">
        <v>545</v>
      </c>
      <c r="CH12" s="12" t="s">
        <v>45</v>
      </c>
      <c r="CI12" s="12">
        <v>18837314</v>
      </c>
      <c r="CJ12" s="12" t="s">
        <v>141</v>
      </c>
      <c r="CK12" s="12" t="s">
        <v>142</v>
      </c>
      <c r="CL12" s="6"/>
      <c r="CM12" s="7"/>
      <c r="CN12" s="7"/>
      <c r="CO12" s="7"/>
      <c r="CP12" s="7"/>
      <c r="CQ12" s="8"/>
      <c r="CR12" s="7"/>
    </row>
    <row r="13" spans="1:96" ht="30" x14ac:dyDescent="0.25">
      <c r="A13" s="34" t="s">
        <v>143</v>
      </c>
      <c r="B13" s="34" t="s">
        <v>143</v>
      </c>
      <c r="C13" s="34" t="s">
        <v>143</v>
      </c>
      <c r="D13" s="34" t="s">
        <v>143</v>
      </c>
      <c r="E13" s="34" t="s">
        <v>143</v>
      </c>
      <c r="F13" s="34" t="s">
        <v>143</v>
      </c>
      <c r="G13" s="34" t="s">
        <v>584</v>
      </c>
      <c r="H13" s="34" t="s">
        <v>584</v>
      </c>
      <c r="I13" s="34" t="s">
        <v>584</v>
      </c>
      <c r="J13" s="34" t="s">
        <v>143</v>
      </c>
      <c r="K13" s="34" t="s">
        <v>143</v>
      </c>
      <c r="L13" s="12" t="s">
        <v>146</v>
      </c>
      <c r="M13" s="34" t="s">
        <v>304</v>
      </c>
      <c r="N13" s="45"/>
      <c r="O13" s="45" t="s">
        <v>503</v>
      </c>
      <c r="P13" s="45"/>
      <c r="Q13" s="26">
        <v>81281458</v>
      </c>
      <c r="R13" s="26"/>
      <c r="S13" s="26" t="s">
        <v>458</v>
      </c>
      <c r="T13" s="46" t="s">
        <v>528</v>
      </c>
      <c r="U13" s="26">
        <v>102</v>
      </c>
      <c r="V13" s="63">
        <v>237</v>
      </c>
      <c r="W13" s="69">
        <v>908</v>
      </c>
      <c r="X13" s="69">
        <v>1713851</v>
      </c>
      <c r="Y13" s="69">
        <v>908</v>
      </c>
      <c r="Z13" s="69"/>
      <c r="AA13" s="70">
        <v>708</v>
      </c>
      <c r="AB13" s="70">
        <v>1712897</v>
      </c>
      <c r="AC13" s="71" t="s">
        <v>627</v>
      </c>
      <c r="AD13" s="70"/>
      <c r="AE13" s="67">
        <v>1327</v>
      </c>
      <c r="AF13" s="39">
        <v>208</v>
      </c>
      <c r="AG13" s="43" t="s">
        <v>642</v>
      </c>
      <c r="AH13" s="32">
        <v>209</v>
      </c>
      <c r="AI13" s="31" t="s">
        <v>382</v>
      </c>
      <c r="AJ13" s="31">
        <v>408</v>
      </c>
      <c r="AK13" s="31"/>
      <c r="AL13" s="26" t="s">
        <v>354</v>
      </c>
      <c r="AM13" s="26">
        <v>508</v>
      </c>
      <c r="AN13" s="26">
        <v>708</v>
      </c>
      <c r="AO13" s="27"/>
      <c r="AP13" s="20" t="s">
        <v>333</v>
      </c>
      <c r="AQ13" s="20">
        <v>308</v>
      </c>
      <c r="AR13" s="21">
        <v>238</v>
      </c>
      <c r="AS13" s="5">
        <v>507</v>
      </c>
      <c r="AT13" s="5" t="s">
        <v>144</v>
      </c>
      <c r="AU13" s="5">
        <v>808</v>
      </c>
      <c r="AV13" s="5"/>
      <c r="AW13" s="9">
        <v>610</v>
      </c>
      <c r="AX13" s="9" t="s">
        <v>34</v>
      </c>
      <c r="AY13" s="9">
        <v>18837315</v>
      </c>
      <c r="AZ13" s="9">
        <v>17607311</v>
      </c>
      <c r="BA13" s="2"/>
      <c r="BB13" s="10">
        <v>1214</v>
      </c>
      <c r="BC13" s="10">
        <v>3773774</v>
      </c>
      <c r="BD13" s="10">
        <v>608</v>
      </c>
      <c r="BE13" s="10" t="s">
        <v>145</v>
      </c>
      <c r="BF13" s="10" t="s">
        <v>53</v>
      </c>
      <c r="BG13" s="10" t="s">
        <v>54</v>
      </c>
      <c r="BH13" s="10" t="s">
        <v>55</v>
      </c>
      <c r="BI13" s="10">
        <v>3</v>
      </c>
      <c r="BJ13" s="10"/>
      <c r="BK13" s="54" t="str">
        <f t="shared" si="0"/>
        <v>optimus_fir</v>
      </c>
      <c r="BL13" s="54" t="s">
        <v>544</v>
      </c>
      <c r="BM13" s="34" t="s">
        <v>566</v>
      </c>
      <c r="BN13" s="54"/>
      <c r="BO13" s="58" t="str">
        <f t="shared" si="3"/>
        <v>jamesconnors123+FIR@gmail.com</v>
      </c>
      <c r="BP13" s="10" t="s">
        <v>726</v>
      </c>
      <c r="BQ13" s="10" t="str">
        <f t="shared" si="1"/>
        <v>MR</v>
      </c>
      <c r="BR13" s="10" t="s">
        <v>147</v>
      </c>
      <c r="BS13" s="10" t="s">
        <v>709</v>
      </c>
      <c r="BT13" s="12" t="str">
        <f t="shared" si="4"/>
        <v>optimus_fir</v>
      </c>
      <c r="BU13" s="12"/>
      <c r="BV13" s="12" t="s">
        <v>653</v>
      </c>
      <c r="BW13" s="12"/>
      <c r="BX13" s="12"/>
      <c r="BY13" s="12"/>
      <c r="BZ13" s="12" t="s">
        <v>149</v>
      </c>
      <c r="CA13" s="12" t="s">
        <v>150</v>
      </c>
      <c r="CB13" s="12" t="str">
        <f t="shared" si="2"/>
        <v>1970-07-30</v>
      </c>
      <c r="CC13" s="12" t="s">
        <v>151</v>
      </c>
      <c r="CD13" s="12">
        <v>63</v>
      </c>
      <c r="CE13" s="12" t="s">
        <v>43</v>
      </c>
      <c r="CF13" s="12" t="s">
        <v>44</v>
      </c>
      <c r="CG13" s="12" t="s">
        <v>545</v>
      </c>
      <c r="CH13" s="12" t="s">
        <v>45</v>
      </c>
      <c r="CI13" s="12">
        <v>18837315</v>
      </c>
      <c r="CJ13" s="12" t="s">
        <v>153</v>
      </c>
      <c r="CK13" s="12" t="s">
        <v>154</v>
      </c>
    </row>
    <row r="14" spans="1:96" ht="30" x14ac:dyDescent="0.25">
      <c r="A14" s="34" t="s">
        <v>155</v>
      </c>
      <c r="B14" s="34" t="s">
        <v>155</v>
      </c>
      <c r="C14" s="34" t="s">
        <v>155</v>
      </c>
      <c r="D14" s="34" t="s">
        <v>155</v>
      </c>
      <c r="E14" s="34" t="s">
        <v>155</v>
      </c>
      <c r="F14" s="34" t="s">
        <v>155</v>
      </c>
      <c r="G14" s="34" t="s">
        <v>585</v>
      </c>
      <c r="H14" s="34" t="s">
        <v>585</v>
      </c>
      <c r="I14" s="34" t="s">
        <v>585</v>
      </c>
      <c r="J14" s="34" t="s">
        <v>155</v>
      </c>
      <c r="K14" s="34" t="s">
        <v>155</v>
      </c>
      <c r="L14" s="12" t="s">
        <v>159</v>
      </c>
      <c r="M14" s="34" t="s">
        <v>304</v>
      </c>
      <c r="N14" s="45"/>
      <c r="O14" s="45" t="s">
        <v>504</v>
      </c>
      <c r="P14" s="45"/>
      <c r="Q14" s="26"/>
      <c r="R14" s="26"/>
      <c r="S14" s="26" t="s">
        <v>459</v>
      </c>
      <c r="T14" s="46" t="s">
        <v>529</v>
      </c>
      <c r="U14" s="26">
        <v>102</v>
      </c>
      <c r="V14" s="63"/>
      <c r="W14" s="69">
        <v>909</v>
      </c>
      <c r="X14" s="69">
        <v>1713852</v>
      </c>
      <c r="Y14" s="69">
        <v>909</v>
      </c>
      <c r="Z14" s="69"/>
      <c r="AA14" s="70">
        <v>709</v>
      </c>
      <c r="AB14" s="70">
        <v>1712898</v>
      </c>
      <c r="AC14" s="71" t="s">
        <v>628</v>
      </c>
      <c r="AD14" s="70"/>
      <c r="AE14" s="67">
        <v>1331</v>
      </c>
      <c r="AF14" s="39">
        <v>209</v>
      </c>
      <c r="AG14" s="43">
        <v>248</v>
      </c>
      <c r="AH14" s="32">
        <v>210</v>
      </c>
      <c r="AI14" s="31" t="s">
        <v>374</v>
      </c>
      <c r="AJ14" s="31">
        <v>409</v>
      </c>
      <c r="AK14" s="31"/>
      <c r="AL14" s="26" t="s">
        <v>355</v>
      </c>
      <c r="AM14" s="26">
        <v>509</v>
      </c>
      <c r="AN14" s="26">
        <v>709</v>
      </c>
      <c r="AO14" s="27"/>
      <c r="AP14" s="20" t="s">
        <v>334</v>
      </c>
      <c r="AQ14" s="20">
        <v>309</v>
      </c>
      <c r="AR14" s="21"/>
      <c r="AS14" s="5">
        <v>510</v>
      </c>
      <c r="AT14" s="5" t="s">
        <v>156</v>
      </c>
      <c r="AU14" s="5">
        <v>809</v>
      </c>
      <c r="AV14" s="5"/>
      <c r="AW14" s="9">
        <v>601</v>
      </c>
      <c r="AX14" s="9" t="s">
        <v>182</v>
      </c>
      <c r="AY14" s="9">
        <v>18837316</v>
      </c>
      <c r="AZ14" s="9">
        <v>17607312</v>
      </c>
      <c r="BA14" s="2"/>
      <c r="BB14" s="10">
        <v>1217</v>
      </c>
      <c r="BC14" s="10">
        <v>3773775</v>
      </c>
      <c r="BD14" s="10">
        <v>609</v>
      </c>
      <c r="BE14" s="10" t="s">
        <v>157</v>
      </c>
      <c r="BF14" s="10" t="s">
        <v>54</v>
      </c>
      <c r="BG14" s="10" t="s">
        <v>107</v>
      </c>
      <c r="BH14" s="10" t="s">
        <v>158</v>
      </c>
      <c r="BI14" s="10">
        <v>8</v>
      </c>
      <c r="BJ14" s="10"/>
      <c r="BK14" s="54" t="str">
        <f t="shared" si="0"/>
        <v>optimus_hawthorn</v>
      </c>
      <c r="BL14" s="54" t="s">
        <v>544</v>
      </c>
      <c r="BM14" s="34" t="s">
        <v>566</v>
      </c>
      <c r="BN14" s="54"/>
      <c r="BO14" s="58" t="str">
        <f t="shared" si="3"/>
        <v>jamesconnors123+HAWTHORN@gmail.com</v>
      </c>
      <c r="BP14" s="43" t="s">
        <v>727</v>
      </c>
      <c r="BQ14" s="43" t="str">
        <f t="shared" si="1"/>
        <v>MR</v>
      </c>
      <c r="BR14" s="43" t="s">
        <v>160</v>
      </c>
      <c r="BS14" s="43" t="s">
        <v>710</v>
      </c>
      <c r="BT14" s="12" t="str">
        <f t="shared" si="4"/>
        <v>optimus_hawthorn</v>
      </c>
      <c r="BU14" s="12"/>
      <c r="BV14" s="12" t="s">
        <v>654</v>
      </c>
      <c r="BW14" s="12"/>
      <c r="BX14" s="12" t="s">
        <v>666</v>
      </c>
      <c r="BY14" s="12"/>
      <c r="BZ14" s="12" t="s">
        <v>162</v>
      </c>
      <c r="CA14" s="12" t="s">
        <v>163</v>
      </c>
      <c r="CB14" s="12" t="str">
        <f t="shared" si="2"/>
        <v>1982-05-05</v>
      </c>
      <c r="CC14" s="12" t="s">
        <v>164</v>
      </c>
      <c r="CD14" s="12">
        <v>65</v>
      </c>
      <c r="CE14" s="12" t="s">
        <v>43</v>
      </c>
      <c r="CF14" s="12" t="s">
        <v>44</v>
      </c>
      <c r="CG14" s="12" t="s">
        <v>545</v>
      </c>
      <c r="CH14" s="12" t="s">
        <v>45</v>
      </c>
      <c r="CI14" s="12">
        <v>18837316</v>
      </c>
      <c r="CJ14" s="12" t="s">
        <v>166</v>
      </c>
      <c r="CK14" s="12" t="s">
        <v>167</v>
      </c>
    </row>
    <row r="15" spans="1:96" ht="30" x14ac:dyDescent="0.25">
      <c r="A15" s="34" t="s">
        <v>168</v>
      </c>
      <c r="B15" s="34" t="s">
        <v>168</v>
      </c>
      <c r="C15" s="34" t="s">
        <v>168</v>
      </c>
      <c r="D15" s="34" t="s">
        <v>168</v>
      </c>
      <c r="E15" s="34" t="s">
        <v>168</v>
      </c>
      <c r="F15" s="34" t="s">
        <v>168</v>
      </c>
      <c r="G15" s="34" t="s">
        <v>586</v>
      </c>
      <c r="H15" s="34" t="s">
        <v>586</v>
      </c>
      <c r="I15" s="34" t="s">
        <v>586</v>
      </c>
      <c r="J15" s="34" t="s">
        <v>168</v>
      </c>
      <c r="K15" s="34" t="s">
        <v>168</v>
      </c>
      <c r="L15" s="12" t="s">
        <v>171</v>
      </c>
      <c r="M15" s="34" t="s">
        <v>304</v>
      </c>
      <c r="N15" s="45"/>
      <c r="O15" s="45" t="s">
        <v>505</v>
      </c>
      <c r="P15" s="45"/>
      <c r="Q15" s="26"/>
      <c r="R15" s="26"/>
      <c r="S15" s="26" t="s">
        <v>460</v>
      </c>
      <c r="T15" s="46" t="s">
        <v>530</v>
      </c>
      <c r="U15" s="26">
        <v>102</v>
      </c>
      <c r="V15" s="63"/>
      <c r="W15" s="69">
        <v>910</v>
      </c>
      <c r="X15" s="69">
        <v>1713853</v>
      </c>
      <c r="Y15" s="69">
        <v>910</v>
      </c>
      <c r="Z15" s="69"/>
      <c r="AA15" s="70">
        <v>710</v>
      </c>
      <c r="AB15" s="70">
        <v>1712899</v>
      </c>
      <c r="AC15" s="71" t="s">
        <v>629</v>
      </c>
      <c r="AD15" s="70"/>
      <c r="AE15" s="68">
        <v>1311</v>
      </c>
      <c r="AF15" s="39">
        <v>210</v>
      </c>
      <c r="AG15" s="37"/>
      <c r="AH15" s="33">
        <v>201</v>
      </c>
      <c r="AI15" s="31" t="s">
        <v>383</v>
      </c>
      <c r="AJ15" s="31">
        <v>410</v>
      </c>
      <c r="AK15" s="31"/>
      <c r="AL15" s="26" t="s">
        <v>356</v>
      </c>
      <c r="AM15" s="26">
        <v>510</v>
      </c>
      <c r="AN15" s="26">
        <v>710</v>
      </c>
      <c r="AO15" s="27"/>
      <c r="AP15" s="20" t="s">
        <v>335</v>
      </c>
      <c r="AQ15" s="20">
        <v>310</v>
      </c>
      <c r="AR15" s="44">
        <v>18</v>
      </c>
      <c r="AS15" s="5">
        <v>501</v>
      </c>
      <c r="AT15" s="5" t="s">
        <v>169</v>
      </c>
      <c r="AU15" s="5">
        <v>810</v>
      </c>
      <c r="AV15" s="5"/>
      <c r="AW15" s="9">
        <v>602</v>
      </c>
      <c r="AX15" s="9" t="s">
        <v>34</v>
      </c>
      <c r="AY15" s="9">
        <v>18837317</v>
      </c>
      <c r="AZ15" s="9">
        <v>17607313</v>
      </c>
      <c r="BA15" s="2"/>
      <c r="BB15" s="10">
        <v>1218</v>
      </c>
      <c r="BC15" s="10">
        <v>3773776</v>
      </c>
      <c r="BD15" s="10">
        <v>610</v>
      </c>
      <c r="BE15" s="10" t="s">
        <v>170</v>
      </c>
      <c r="BF15" s="10" t="s">
        <v>106</v>
      </c>
      <c r="BG15" s="10" t="s">
        <v>107</v>
      </c>
      <c r="BH15" s="10" t="s">
        <v>108</v>
      </c>
      <c r="BI15" s="10">
        <v>7</v>
      </c>
      <c r="BJ15" s="10"/>
      <c r="BK15" s="54" t="str">
        <f t="shared" si="0"/>
        <v>optimus_hazel</v>
      </c>
      <c r="BL15" s="54" t="s">
        <v>544</v>
      </c>
      <c r="BM15" s="34" t="s">
        <v>566</v>
      </c>
      <c r="BN15" s="54"/>
      <c r="BO15" s="58" t="str">
        <f t="shared" si="3"/>
        <v>jamesconnors123+HAZEL@gmail.com</v>
      </c>
      <c r="BP15" s="12" t="s">
        <v>728</v>
      </c>
      <c r="BQ15" s="12" t="str">
        <f t="shared" si="1"/>
        <v>MRS</v>
      </c>
      <c r="BR15" s="12" t="s">
        <v>172</v>
      </c>
      <c r="BS15" s="12" t="s">
        <v>711</v>
      </c>
      <c r="BT15" s="12" t="str">
        <f t="shared" si="4"/>
        <v>optimus_hazel</v>
      </c>
      <c r="BU15" s="12"/>
      <c r="BV15" s="12" t="s">
        <v>655</v>
      </c>
      <c r="BW15" s="12"/>
      <c r="BX15" s="12" t="s">
        <v>663</v>
      </c>
      <c r="BY15" s="12"/>
      <c r="BZ15" s="12" t="s">
        <v>174</v>
      </c>
      <c r="CA15" s="12" t="s">
        <v>175</v>
      </c>
      <c r="CB15" s="12" t="str">
        <f t="shared" si="2"/>
        <v>1991-09-25</v>
      </c>
      <c r="CC15" s="12" t="s">
        <v>176</v>
      </c>
      <c r="CD15" s="12">
        <v>61</v>
      </c>
      <c r="CE15" s="12" t="s">
        <v>43</v>
      </c>
      <c r="CF15" s="12" t="s">
        <v>44</v>
      </c>
      <c r="CG15" s="12" t="s">
        <v>545</v>
      </c>
      <c r="CH15" s="12" t="s">
        <v>45</v>
      </c>
      <c r="CI15" s="12">
        <v>18837317</v>
      </c>
      <c r="CJ15" s="12" t="s">
        <v>178</v>
      </c>
      <c r="CK15" s="12" t="s">
        <v>179</v>
      </c>
    </row>
    <row r="16" spans="1:96" ht="30" x14ac:dyDescent="0.25">
      <c r="A16" s="34" t="s">
        <v>180</v>
      </c>
      <c r="B16" s="34" t="s">
        <v>180</v>
      </c>
      <c r="C16" s="34" t="s">
        <v>180</v>
      </c>
      <c r="D16" s="34" t="s">
        <v>180</v>
      </c>
      <c r="E16" s="34" t="s">
        <v>180</v>
      </c>
      <c r="F16" s="34" t="s">
        <v>180</v>
      </c>
      <c r="G16" s="34" t="s">
        <v>587</v>
      </c>
      <c r="H16" s="34" t="s">
        <v>587</v>
      </c>
      <c r="I16" s="34" t="s">
        <v>587</v>
      </c>
      <c r="J16" s="34" t="s">
        <v>180</v>
      </c>
      <c r="K16" s="34" t="s">
        <v>180</v>
      </c>
      <c r="L16" s="12" t="s">
        <v>183</v>
      </c>
      <c r="M16" s="34" t="s">
        <v>305</v>
      </c>
      <c r="N16" s="45">
        <v>801</v>
      </c>
      <c r="O16" s="45" t="s">
        <v>506</v>
      </c>
      <c r="P16" s="45"/>
      <c r="Q16" s="26"/>
      <c r="R16" s="26"/>
      <c r="S16" s="26" t="s">
        <v>461</v>
      </c>
      <c r="T16" s="46" t="s">
        <v>531</v>
      </c>
      <c r="U16" s="26">
        <v>101</v>
      </c>
      <c r="V16" s="63"/>
      <c r="W16" s="69">
        <v>901</v>
      </c>
      <c r="X16" s="69">
        <v>1713854</v>
      </c>
      <c r="Y16" s="69">
        <v>911</v>
      </c>
      <c r="Z16" s="69"/>
      <c r="AA16" s="70">
        <v>701</v>
      </c>
      <c r="AB16" s="70">
        <v>1712900</v>
      </c>
      <c r="AC16" s="71" t="s">
        <v>630</v>
      </c>
      <c r="AD16" s="70"/>
      <c r="AE16" s="68">
        <v>1312</v>
      </c>
      <c r="AF16" s="39">
        <v>211</v>
      </c>
      <c r="AG16" s="37"/>
      <c r="AH16" s="33">
        <v>202</v>
      </c>
      <c r="AI16" s="31" t="s">
        <v>384</v>
      </c>
      <c r="AJ16" s="31">
        <v>411</v>
      </c>
      <c r="AK16" s="31"/>
      <c r="AL16" s="26" t="s">
        <v>357</v>
      </c>
      <c r="AM16" s="26">
        <v>511</v>
      </c>
      <c r="AN16" s="26">
        <v>711</v>
      </c>
      <c r="AO16" s="26"/>
      <c r="AP16" s="20" t="s">
        <v>336</v>
      </c>
      <c r="AQ16" s="20">
        <v>311</v>
      </c>
      <c r="AR16" s="20"/>
      <c r="AS16" s="5">
        <v>502</v>
      </c>
      <c r="AT16" s="5" t="s">
        <v>181</v>
      </c>
      <c r="AU16" s="5">
        <v>811</v>
      </c>
      <c r="AV16" s="5"/>
      <c r="AW16" s="9">
        <v>601</v>
      </c>
      <c r="AX16" s="9" t="s">
        <v>182</v>
      </c>
      <c r="AY16" s="9">
        <v>18837318</v>
      </c>
      <c r="AZ16" s="9">
        <v>17607314</v>
      </c>
      <c r="BA16" s="9"/>
      <c r="BB16" s="10">
        <v>1221</v>
      </c>
      <c r="BC16" s="10">
        <v>3773777</v>
      </c>
      <c r="BD16" s="10">
        <v>611</v>
      </c>
      <c r="BE16" s="10" t="s">
        <v>52</v>
      </c>
      <c r="BF16" s="10" t="s">
        <v>53</v>
      </c>
      <c r="BG16" s="10" t="s">
        <v>54</v>
      </c>
      <c r="BH16" s="10" t="s">
        <v>55</v>
      </c>
      <c r="BI16" s="10">
        <v>3</v>
      </c>
      <c r="BJ16" s="43" t="s">
        <v>564</v>
      </c>
      <c r="BK16" s="54" t="str">
        <f>"optimus_"&amp;LOWER(BS16)</f>
        <v>optimus_holly</v>
      </c>
      <c r="BL16" s="54" t="s">
        <v>544</v>
      </c>
      <c r="BM16" s="34" t="s">
        <v>557</v>
      </c>
      <c r="BN16" s="54" t="s">
        <v>565</v>
      </c>
      <c r="BO16" s="58" t="str">
        <f t="shared" si="3"/>
        <v>jamesconnors123+HOLLY@gmail.com</v>
      </c>
      <c r="BP16" s="12" t="s">
        <v>729</v>
      </c>
      <c r="BQ16" s="12" t="str">
        <f t="shared" si="1"/>
        <v>MRS</v>
      </c>
      <c r="BR16" s="12" t="s">
        <v>184</v>
      </c>
      <c r="BS16" s="4" t="s">
        <v>712</v>
      </c>
      <c r="BT16" s="12" t="str">
        <f t="shared" si="4"/>
        <v>optimus_holly</v>
      </c>
      <c r="BU16" s="12"/>
      <c r="BV16" s="12" t="s">
        <v>656</v>
      </c>
      <c r="BW16" s="12"/>
      <c r="BX16" s="12" t="s">
        <v>664</v>
      </c>
      <c r="BY16" s="12"/>
      <c r="BZ16" s="12" t="s">
        <v>186</v>
      </c>
      <c r="CA16" s="12" t="s">
        <v>187</v>
      </c>
      <c r="CB16" s="12" t="str">
        <f t="shared" si="2"/>
        <v>1975-01-23</v>
      </c>
      <c r="CC16" s="12" t="s">
        <v>188</v>
      </c>
      <c r="CD16" s="12">
        <v>63</v>
      </c>
      <c r="CE16" s="12" t="s">
        <v>43</v>
      </c>
      <c r="CF16" s="12" t="s">
        <v>44</v>
      </c>
      <c r="CG16" s="12" t="s">
        <v>545</v>
      </c>
      <c r="CH16" s="12" t="s">
        <v>45</v>
      </c>
      <c r="CI16" s="12">
        <v>18837318</v>
      </c>
      <c r="CJ16" s="12" t="s">
        <v>190</v>
      </c>
      <c r="CK16" s="12" t="s">
        <v>191</v>
      </c>
    </row>
    <row r="17" spans="1:89" x14ac:dyDescent="0.25">
      <c r="A17" s="34" t="s">
        <v>192</v>
      </c>
      <c r="B17" s="34" t="s">
        <v>192</v>
      </c>
      <c r="C17" s="34" t="s">
        <v>192</v>
      </c>
      <c r="D17" s="34" t="s">
        <v>192</v>
      </c>
      <c r="E17" s="34" t="s">
        <v>192</v>
      </c>
      <c r="F17" s="34" t="s">
        <v>192</v>
      </c>
      <c r="G17" s="34" t="s">
        <v>588</v>
      </c>
      <c r="H17" s="34" t="s">
        <v>588</v>
      </c>
      <c r="I17" s="34" t="s">
        <v>588</v>
      </c>
      <c r="J17" s="34" t="s">
        <v>192</v>
      </c>
      <c r="K17" s="34" t="s">
        <v>192</v>
      </c>
      <c r="L17" s="12" t="s">
        <v>194</v>
      </c>
      <c r="M17" s="34" t="s">
        <v>305</v>
      </c>
      <c r="N17" s="45">
        <v>801</v>
      </c>
      <c r="O17" s="45" t="s">
        <v>507</v>
      </c>
      <c r="P17" s="45"/>
      <c r="Q17" s="26"/>
      <c r="R17" s="26"/>
      <c r="S17" s="26" t="s">
        <v>462</v>
      </c>
      <c r="T17" s="46" t="s">
        <v>532</v>
      </c>
      <c r="U17" s="26">
        <v>101</v>
      </c>
      <c r="V17" s="63"/>
      <c r="W17" s="69">
        <v>902</v>
      </c>
      <c r="X17" s="69">
        <v>1713855</v>
      </c>
      <c r="Y17" s="69">
        <v>912</v>
      </c>
      <c r="Z17" s="69"/>
      <c r="AA17" s="70">
        <v>702</v>
      </c>
      <c r="AB17" s="70">
        <v>1712901</v>
      </c>
      <c r="AC17" s="71" t="s">
        <v>631</v>
      </c>
      <c r="AD17" s="70"/>
      <c r="AE17" s="68">
        <v>1321</v>
      </c>
      <c r="AF17" s="39">
        <v>212</v>
      </c>
      <c r="AG17" s="37"/>
      <c r="AH17" s="33">
        <v>203</v>
      </c>
      <c r="AI17" s="31" t="s">
        <v>385</v>
      </c>
      <c r="AJ17" s="31">
        <v>412</v>
      </c>
      <c r="AK17" s="31"/>
      <c r="AL17" s="26" t="s">
        <v>358</v>
      </c>
      <c r="AM17" s="26">
        <v>512</v>
      </c>
      <c r="AN17" s="26">
        <v>712</v>
      </c>
      <c r="AO17" s="26"/>
      <c r="AP17" s="20" t="s">
        <v>337</v>
      </c>
      <c r="AQ17" s="20">
        <v>312</v>
      </c>
      <c r="AR17" s="20"/>
      <c r="AS17" s="5">
        <v>504</v>
      </c>
      <c r="AT17" s="5" t="s">
        <v>193</v>
      </c>
      <c r="AU17" s="5">
        <v>812</v>
      </c>
      <c r="AV17" s="5"/>
      <c r="AW17" s="9">
        <v>602</v>
      </c>
      <c r="AX17" s="9" t="s">
        <v>34</v>
      </c>
      <c r="AY17" s="9">
        <v>18837319</v>
      </c>
      <c r="AZ17" s="9">
        <v>17607315</v>
      </c>
      <c r="BA17" s="9"/>
      <c r="BB17" s="10">
        <v>1216</v>
      </c>
      <c r="BC17" s="10">
        <v>3773778</v>
      </c>
      <c r="BD17" s="10">
        <v>612</v>
      </c>
      <c r="BE17" s="10" t="s">
        <v>67</v>
      </c>
      <c r="BF17" s="10" t="s">
        <v>53</v>
      </c>
      <c r="BG17" s="10" t="s">
        <v>54</v>
      </c>
      <c r="BH17" s="10" t="s">
        <v>55</v>
      </c>
      <c r="BI17" s="10">
        <v>3</v>
      </c>
      <c r="BJ17" s="43">
        <v>26</v>
      </c>
      <c r="BK17" s="54" t="str">
        <f t="shared" ref="BK17:BK23" si="5">"optimus_"&amp;LOWER(BS17)</f>
        <v>optimus_lime</v>
      </c>
      <c r="BL17" s="54" t="s">
        <v>544</v>
      </c>
      <c r="BM17" s="34" t="s">
        <v>557</v>
      </c>
      <c r="BN17" s="54"/>
      <c r="BO17" s="60" t="s">
        <v>555</v>
      </c>
      <c r="BP17" s="12" t="s">
        <v>730</v>
      </c>
      <c r="BQ17" s="12" t="str">
        <f t="shared" si="1"/>
        <v>MR</v>
      </c>
      <c r="BR17" s="12" t="s">
        <v>195</v>
      </c>
      <c r="BS17" s="4" t="s">
        <v>713</v>
      </c>
      <c r="BT17" s="45" t="str">
        <f t="shared" si="4"/>
        <v>optimus_lime</v>
      </c>
      <c r="BU17" s="45"/>
      <c r="BV17" s="12" t="s">
        <v>657</v>
      </c>
      <c r="BW17" s="12"/>
      <c r="BX17" s="12" t="s">
        <v>663</v>
      </c>
      <c r="BY17" s="12"/>
      <c r="BZ17" s="12" t="s">
        <v>197</v>
      </c>
      <c r="CA17" s="12" t="s">
        <v>198</v>
      </c>
      <c r="CB17" s="12" t="str">
        <f t="shared" si="2"/>
        <v>1969-07-07</v>
      </c>
      <c r="CC17" s="12">
        <v>169068276</v>
      </c>
      <c r="CD17" s="12">
        <v>65</v>
      </c>
      <c r="CE17" s="12" t="s">
        <v>43</v>
      </c>
      <c r="CF17" s="12" t="s">
        <v>44</v>
      </c>
      <c r="CG17" s="12" t="s">
        <v>545</v>
      </c>
      <c r="CH17" s="12" t="s">
        <v>45</v>
      </c>
      <c r="CI17" s="12">
        <v>18837319</v>
      </c>
      <c r="CJ17" s="12" t="s">
        <v>201</v>
      </c>
      <c r="CK17" s="12" t="s">
        <v>202</v>
      </c>
    </row>
    <row r="18" spans="1:89" ht="90" x14ac:dyDescent="0.25">
      <c r="A18" s="34" t="s">
        <v>203</v>
      </c>
      <c r="B18" s="34" t="s">
        <v>203</v>
      </c>
      <c r="C18" s="34" t="s">
        <v>203</v>
      </c>
      <c r="D18" s="34" t="s">
        <v>203</v>
      </c>
      <c r="E18" s="34" t="s">
        <v>203</v>
      </c>
      <c r="F18" s="34" t="s">
        <v>203</v>
      </c>
      <c r="G18" s="34" t="s">
        <v>589</v>
      </c>
      <c r="H18" s="34" t="s">
        <v>589</v>
      </c>
      <c r="I18" s="34" t="s">
        <v>589</v>
      </c>
      <c r="J18" s="34" t="s">
        <v>203</v>
      </c>
      <c r="K18" s="34" t="s">
        <v>203</v>
      </c>
      <c r="L18" s="12" t="s">
        <v>205</v>
      </c>
      <c r="M18" s="34" t="s">
        <v>305</v>
      </c>
      <c r="N18" s="45">
        <v>802</v>
      </c>
      <c r="O18" s="45" t="s">
        <v>508</v>
      </c>
      <c r="P18" s="45"/>
      <c r="Q18" s="26"/>
      <c r="R18" s="26"/>
      <c r="S18" s="26" t="s">
        <v>463</v>
      </c>
      <c r="T18" s="46" t="s">
        <v>533</v>
      </c>
      <c r="U18" s="26">
        <v>101</v>
      </c>
      <c r="V18" s="65"/>
      <c r="W18" s="69">
        <v>903</v>
      </c>
      <c r="X18" s="69">
        <v>1713856</v>
      </c>
      <c r="Y18" s="69">
        <v>913</v>
      </c>
      <c r="Z18" s="69"/>
      <c r="AA18" s="70">
        <v>703</v>
      </c>
      <c r="AB18" s="70">
        <v>1712902</v>
      </c>
      <c r="AC18" s="71" t="s">
        <v>632</v>
      </c>
      <c r="AD18" s="70"/>
      <c r="AE18" s="67">
        <v>1301</v>
      </c>
      <c r="AF18" s="39">
        <v>213</v>
      </c>
      <c r="AG18" s="37"/>
      <c r="AH18" s="33">
        <v>204</v>
      </c>
      <c r="AI18" s="31" t="s">
        <v>386</v>
      </c>
      <c r="AJ18" s="31">
        <v>413</v>
      </c>
      <c r="AK18" s="31"/>
      <c r="AL18" s="26" t="s">
        <v>359</v>
      </c>
      <c r="AM18" s="26">
        <v>513</v>
      </c>
      <c r="AN18" s="26">
        <v>713</v>
      </c>
      <c r="AO18" s="26"/>
      <c r="AP18" s="20" t="s">
        <v>338</v>
      </c>
      <c r="AQ18" s="20">
        <v>313</v>
      </c>
      <c r="AR18" s="20"/>
      <c r="AS18" s="5">
        <v>503</v>
      </c>
      <c r="AT18" s="5" t="s">
        <v>204</v>
      </c>
      <c r="AU18" s="5">
        <v>813</v>
      </c>
      <c r="AV18" s="5"/>
      <c r="AW18" s="9">
        <v>604</v>
      </c>
      <c r="AX18" s="9" t="s">
        <v>182</v>
      </c>
      <c r="AY18" s="9">
        <v>18837320</v>
      </c>
      <c r="AZ18" s="9">
        <v>17607316</v>
      </c>
      <c r="BA18" s="9"/>
      <c r="BB18" s="10">
        <v>1203</v>
      </c>
      <c r="BC18" s="10">
        <v>3773779</v>
      </c>
      <c r="BD18" s="10">
        <v>613</v>
      </c>
      <c r="BE18" s="10" t="s">
        <v>67</v>
      </c>
      <c r="BF18" s="10" t="s">
        <v>79</v>
      </c>
      <c r="BG18" s="10" t="s">
        <v>79</v>
      </c>
      <c r="BH18" s="10" t="s">
        <v>80</v>
      </c>
      <c r="BI18" s="10">
        <v>9</v>
      </c>
      <c r="BJ18" s="43">
        <v>28</v>
      </c>
      <c r="BK18" s="54" t="str">
        <f t="shared" si="5"/>
        <v>optimus_maple</v>
      </c>
      <c r="BL18" s="54" t="s">
        <v>544</v>
      </c>
      <c r="BM18" s="34" t="s">
        <v>566</v>
      </c>
      <c r="BN18" s="54"/>
      <c r="BO18" s="58" t="str">
        <f t="shared" si="3"/>
        <v>jamesconnors123+MAPLE@gmail.com</v>
      </c>
      <c r="BP18" s="12" t="s">
        <v>731</v>
      </c>
      <c r="BQ18" s="12" t="str">
        <f t="shared" si="1"/>
        <v>MR</v>
      </c>
      <c r="BR18" s="12" t="s">
        <v>206</v>
      </c>
      <c r="BS18" s="4" t="s">
        <v>714</v>
      </c>
      <c r="BT18" s="12" t="str">
        <f t="shared" si="4"/>
        <v>optimus_maple</v>
      </c>
      <c r="BU18" s="12"/>
      <c r="BV18" s="12" t="s">
        <v>658</v>
      </c>
      <c r="BW18" s="12"/>
      <c r="BX18" s="74" t="s">
        <v>668</v>
      </c>
      <c r="BY18" s="12"/>
      <c r="BZ18" s="12" t="s">
        <v>208</v>
      </c>
      <c r="CA18" s="12" t="s">
        <v>209</v>
      </c>
      <c r="CB18" s="12" t="str">
        <f t="shared" si="2"/>
        <v>1981-04-09</v>
      </c>
      <c r="CC18" s="12" t="s">
        <v>210</v>
      </c>
      <c r="CD18" s="12">
        <v>61</v>
      </c>
      <c r="CE18" s="12" t="s">
        <v>43</v>
      </c>
      <c r="CF18" s="12" t="s">
        <v>44</v>
      </c>
      <c r="CG18" s="12" t="s">
        <v>545</v>
      </c>
      <c r="CH18" s="12" t="s">
        <v>45</v>
      </c>
      <c r="CI18" s="12">
        <v>18837320</v>
      </c>
      <c r="CJ18" s="12" t="s">
        <v>212</v>
      </c>
      <c r="CK18" s="12" t="s">
        <v>213</v>
      </c>
    </row>
    <row r="19" spans="1:89" ht="90" x14ac:dyDescent="0.25">
      <c r="A19" s="34" t="s">
        <v>214</v>
      </c>
      <c r="B19" s="34" t="s">
        <v>214</v>
      </c>
      <c r="C19" s="34" t="s">
        <v>214</v>
      </c>
      <c r="D19" s="34" t="s">
        <v>214</v>
      </c>
      <c r="E19" s="34" t="s">
        <v>214</v>
      </c>
      <c r="F19" s="34" t="s">
        <v>214</v>
      </c>
      <c r="G19" s="34" t="s">
        <v>590</v>
      </c>
      <c r="H19" s="34" t="s">
        <v>590</v>
      </c>
      <c r="I19" s="34" t="s">
        <v>590</v>
      </c>
      <c r="J19" s="34" t="s">
        <v>214</v>
      </c>
      <c r="K19" s="34" t="s">
        <v>214</v>
      </c>
      <c r="L19" s="12" t="s">
        <v>216</v>
      </c>
      <c r="M19" s="34" t="s">
        <v>305</v>
      </c>
      <c r="N19" s="45">
        <v>802</v>
      </c>
      <c r="O19" s="45" t="s">
        <v>509</v>
      </c>
      <c r="P19" s="45"/>
      <c r="Q19" s="26"/>
      <c r="R19" s="26"/>
      <c r="S19" s="26" t="s">
        <v>464</v>
      </c>
      <c r="T19" s="46" t="s">
        <v>534</v>
      </c>
      <c r="U19" s="26">
        <v>101</v>
      </c>
      <c r="V19" s="63"/>
      <c r="W19" s="69">
        <v>904</v>
      </c>
      <c r="X19" s="69">
        <v>1713857</v>
      </c>
      <c r="Y19" s="69">
        <v>914</v>
      </c>
      <c r="Z19" s="69"/>
      <c r="AA19" s="70">
        <v>704</v>
      </c>
      <c r="AB19" s="70">
        <v>1712903</v>
      </c>
      <c r="AC19" s="71" t="s">
        <v>633</v>
      </c>
      <c r="AD19" s="70"/>
      <c r="AE19" s="67">
        <v>1302</v>
      </c>
      <c r="AF19" s="39">
        <v>214</v>
      </c>
      <c r="AG19" s="61" t="s">
        <v>572</v>
      </c>
      <c r="AH19" s="33">
        <v>205</v>
      </c>
      <c r="AI19" s="31" t="s">
        <v>387</v>
      </c>
      <c r="AJ19" s="31">
        <v>414</v>
      </c>
      <c r="AK19" s="31"/>
      <c r="AL19" s="26" t="s">
        <v>360</v>
      </c>
      <c r="AM19" s="26">
        <v>514</v>
      </c>
      <c r="AN19" s="26">
        <v>714</v>
      </c>
      <c r="AO19" s="26"/>
      <c r="AP19" s="20" t="s">
        <v>339</v>
      </c>
      <c r="AQ19" s="20">
        <v>314</v>
      </c>
      <c r="AR19" s="20"/>
      <c r="AS19" s="5">
        <v>508</v>
      </c>
      <c r="AT19" s="5" t="s">
        <v>215</v>
      </c>
      <c r="AU19" s="5">
        <v>814</v>
      </c>
      <c r="AV19" s="5"/>
      <c r="AW19" s="9">
        <v>605</v>
      </c>
      <c r="AX19" s="9" t="s">
        <v>34</v>
      </c>
      <c r="AY19" s="9">
        <v>18837321</v>
      </c>
      <c r="AZ19" s="9">
        <v>17607317</v>
      </c>
      <c r="BA19" s="9"/>
      <c r="BB19" s="10">
        <v>1204</v>
      </c>
      <c r="BC19" s="10">
        <v>3773780</v>
      </c>
      <c r="BD19" s="10">
        <v>614</v>
      </c>
      <c r="BE19" s="10" t="s">
        <v>92</v>
      </c>
      <c r="BF19" s="10" t="s">
        <v>54</v>
      </c>
      <c r="BG19" s="10" t="s">
        <v>54</v>
      </c>
      <c r="BH19" s="10" t="s">
        <v>93</v>
      </c>
      <c r="BI19" s="10">
        <v>3</v>
      </c>
      <c r="BJ19" s="43">
        <v>29</v>
      </c>
      <c r="BK19" s="54" t="str">
        <f t="shared" si="5"/>
        <v>optimus_oak</v>
      </c>
      <c r="BL19" s="54" t="s">
        <v>544</v>
      </c>
      <c r="BM19" s="34" t="s">
        <v>566</v>
      </c>
      <c r="BN19" s="54"/>
      <c r="BO19" s="58" t="str">
        <f t="shared" si="3"/>
        <v>jamesconnors123+OAK@gmail.com</v>
      </c>
      <c r="BP19" s="12" t="s">
        <v>732</v>
      </c>
      <c r="BQ19" s="12" t="str">
        <f t="shared" si="1"/>
        <v>MR</v>
      </c>
      <c r="BR19" s="12" t="s">
        <v>217</v>
      </c>
      <c r="BS19" s="4" t="s">
        <v>715</v>
      </c>
      <c r="BT19" s="12" t="str">
        <f t="shared" si="4"/>
        <v>optimus_oak</v>
      </c>
      <c r="BU19" s="12"/>
      <c r="BV19" s="12" t="s">
        <v>659</v>
      </c>
      <c r="BW19" s="12"/>
      <c r="BX19" s="74" t="s">
        <v>667</v>
      </c>
      <c r="BY19" s="12"/>
      <c r="BZ19" s="12" t="s">
        <v>219</v>
      </c>
      <c r="CA19" s="12" t="s">
        <v>220</v>
      </c>
      <c r="CB19" s="12" t="str">
        <f t="shared" si="2"/>
        <v>1965-11-12</v>
      </c>
      <c r="CC19" s="12" t="s">
        <v>221</v>
      </c>
      <c r="CD19" s="12">
        <v>63</v>
      </c>
      <c r="CE19" s="12" t="s">
        <v>43</v>
      </c>
      <c r="CF19" s="12" t="s">
        <v>44</v>
      </c>
      <c r="CG19" s="12" t="s">
        <v>545</v>
      </c>
      <c r="CH19" s="12" t="s">
        <v>45</v>
      </c>
      <c r="CI19" s="12">
        <v>18837321</v>
      </c>
      <c r="CJ19" s="12" t="s">
        <v>223</v>
      </c>
      <c r="CK19" s="12" t="s">
        <v>224</v>
      </c>
    </row>
    <row r="20" spans="1:89" ht="30" x14ac:dyDescent="0.25">
      <c r="A20" s="34" t="s">
        <v>225</v>
      </c>
      <c r="B20" s="34" t="s">
        <v>225</v>
      </c>
      <c r="C20" s="34" t="s">
        <v>225</v>
      </c>
      <c r="D20" s="34" t="s">
        <v>225</v>
      </c>
      <c r="E20" s="34" t="s">
        <v>225</v>
      </c>
      <c r="F20" s="34" t="s">
        <v>225</v>
      </c>
      <c r="G20" s="34" t="s">
        <v>591</v>
      </c>
      <c r="H20" s="34" t="s">
        <v>591</v>
      </c>
      <c r="I20" s="34" t="s">
        <v>591</v>
      </c>
      <c r="J20" s="34" t="s">
        <v>225</v>
      </c>
      <c r="K20" s="34" t="s">
        <v>225</v>
      </c>
      <c r="L20" s="12" t="s">
        <v>227</v>
      </c>
      <c r="M20" s="34" t="s">
        <v>305</v>
      </c>
      <c r="N20" s="45">
        <v>804</v>
      </c>
      <c r="O20" s="45" t="s">
        <v>510</v>
      </c>
      <c r="P20" s="45"/>
      <c r="Q20" s="26"/>
      <c r="R20" s="26"/>
      <c r="S20" s="26" t="s">
        <v>465</v>
      </c>
      <c r="T20" s="46" t="s">
        <v>535</v>
      </c>
      <c r="U20" s="26">
        <v>102</v>
      </c>
      <c r="V20" s="63"/>
      <c r="W20" s="69">
        <v>905</v>
      </c>
      <c r="X20" s="69">
        <v>1713858</v>
      </c>
      <c r="Y20" s="69">
        <v>915</v>
      </c>
      <c r="Z20" s="69"/>
      <c r="AA20" s="70">
        <v>705</v>
      </c>
      <c r="AB20" s="70">
        <v>1712904</v>
      </c>
      <c r="AC20" s="71" t="s">
        <v>634</v>
      </c>
      <c r="AD20" s="70"/>
      <c r="AE20" s="67">
        <v>1303</v>
      </c>
      <c r="AF20" s="39">
        <v>215</v>
      </c>
      <c r="AG20" s="43">
        <v>101</v>
      </c>
      <c r="AH20" s="33">
        <v>206</v>
      </c>
      <c r="AI20" s="31" t="s">
        <v>388</v>
      </c>
      <c r="AJ20" s="31">
        <v>415</v>
      </c>
      <c r="AK20" s="31"/>
      <c r="AL20" s="26" t="s">
        <v>361</v>
      </c>
      <c r="AM20" s="26">
        <v>515</v>
      </c>
      <c r="AN20" s="26">
        <v>715</v>
      </c>
      <c r="AO20" s="26"/>
      <c r="AP20" s="20" t="s">
        <v>340</v>
      </c>
      <c r="AQ20" s="20">
        <v>315</v>
      </c>
      <c r="AR20" s="20"/>
      <c r="AS20" s="5">
        <v>505</v>
      </c>
      <c r="AT20" s="5" t="s">
        <v>226</v>
      </c>
      <c r="AU20" s="5">
        <v>815</v>
      </c>
      <c r="AV20" s="5"/>
      <c r="AW20" s="9">
        <v>606</v>
      </c>
      <c r="AX20" s="9" t="s">
        <v>34</v>
      </c>
      <c r="AY20" s="9">
        <v>18837322</v>
      </c>
      <c r="AZ20" s="9">
        <v>17607318</v>
      </c>
      <c r="BA20" s="9"/>
      <c r="BB20" s="10">
        <v>1208</v>
      </c>
      <c r="BC20" s="10">
        <v>3773781</v>
      </c>
      <c r="BD20" s="10">
        <v>615</v>
      </c>
      <c r="BE20" s="10" t="s">
        <v>105</v>
      </c>
      <c r="BF20" s="10" t="s">
        <v>106</v>
      </c>
      <c r="BG20" s="10" t="s">
        <v>107</v>
      </c>
      <c r="BH20" s="10" t="s">
        <v>108</v>
      </c>
      <c r="BI20" s="10">
        <v>7</v>
      </c>
      <c r="BJ20" s="43">
        <v>30</v>
      </c>
      <c r="BK20" s="54" t="str">
        <f t="shared" si="5"/>
        <v>optimus_pine</v>
      </c>
      <c r="BL20" s="54" t="s">
        <v>544</v>
      </c>
      <c r="BM20" s="34" t="s">
        <v>566</v>
      </c>
      <c r="BN20" s="54"/>
      <c r="BO20" s="58" t="str">
        <f t="shared" si="3"/>
        <v>jamesconnors123+PINE@gmail.com</v>
      </c>
      <c r="BP20" s="12" t="s">
        <v>733</v>
      </c>
      <c r="BQ20" s="12" t="str">
        <f t="shared" si="1"/>
        <v>MR</v>
      </c>
      <c r="BR20" s="4" t="s">
        <v>228</v>
      </c>
      <c r="BS20" s="4" t="s">
        <v>716</v>
      </c>
      <c r="BT20" s="12" t="str">
        <f t="shared" si="4"/>
        <v>optimus_pine</v>
      </c>
      <c r="BU20" s="12"/>
      <c r="BV20" s="12" t="s">
        <v>660</v>
      </c>
      <c r="BW20" s="12"/>
      <c r="BX20" s="12"/>
      <c r="BY20" s="12"/>
      <c r="BZ20" s="12" t="s">
        <v>230</v>
      </c>
      <c r="CA20" s="12" t="s">
        <v>231</v>
      </c>
      <c r="CB20" s="12" t="str">
        <f t="shared" si="2"/>
        <v>1987-03-14</v>
      </c>
      <c r="CC20" s="12" t="s">
        <v>232</v>
      </c>
      <c r="CD20" s="12">
        <v>65</v>
      </c>
      <c r="CE20" s="12" t="s">
        <v>43</v>
      </c>
      <c r="CF20" s="12" t="s">
        <v>44</v>
      </c>
      <c r="CG20" s="12" t="s">
        <v>545</v>
      </c>
      <c r="CH20" s="12" t="s">
        <v>45</v>
      </c>
      <c r="CI20" s="12">
        <v>18837322</v>
      </c>
      <c r="CJ20" s="12" t="s">
        <v>234</v>
      </c>
      <c r="CK20" s="12" t="s">
        <v>235</v>
      </c>
    </row>
    <row r="21" spans="1:89" ht="30" x14ac:dyDescent="0.25">
      <c r="A21" s="34" t="str">
        <f>"                    &lt;DateReceived&gt;"&amp;P29&amp;"&lt;/DateReceived&gt;"</f>
        <v xml:space="preserve">                    &lt;DateReceived&gt;2019-04-02&lt;/DateReceived&gt;</v>
      </c>
      <c r="B21" s="34" t="str">
        <f>"                    &lt;DateReceived&gt;"&amp;P29&amp;"&lt;/DateReceived&gt;"</f>
        <v xml:space="preserve">                    &lt;DateReceived&gt;2019-04-02&lt;/DateReceived&gt;</v>
      </c>
      <c r="C21" s="34" t="str">
        <f>"                    &lt;DateReceived&gt;"&amp;P29&amp;"&lt;/DateReceived&gt;"</f>
        <v xml:space="preserve">                    &lt;DateReceived&gt;2019-04-02&lt;/DateReceived&gt;</v>
      </c>
      <c r="D21" s="34" t="str">
        <f>"                    &lt;DateReceived&gt;"&amp;P29&amp;"&lt;/DateReceived&gt;"</f>
        <v xml:space="preserve">                    &lt;DateReceived&gt;2019-04-02&lt;/DateReceived&gt;</v>
      </c>
      <c r="E21" s="34" t="str">
        <f>"                    &lt;DateReceived&gt;"&amp;P29&amp;"&lt;/DateReceived&gt;"</f>
        <v xml:space="preserve">                    &lt;DateReceived&gt;2019-04-02&lt;/DateReceived&gt;</v>
      </c>
      <c r="F21" s="34" t="str">
        <f>"                    &lt;DateReceived&gt;"&amp;P29&amp;"&lt;/DateReceived&gt;"</f>
        <v xml:space="preserve">                    &lt;DateReceived&gt;2019-04-02&lt;/DateReceived&gt;</v>
      </c>
      <c r="G21" s="34" t="s">
        <v>592</v>
      </c>
      <c r="H21" s="34" t="s">
        <v>592</v>
      </c>
      <c r="I21" s="34" t="s">
        <v>592</v>
      </c>
      <c r="J21" s="34" t="str">
        <f>"                    &lt;DateReceived&gt;"&amp;P29&amp;"&lt;/DateReceived&gt;"</f>
        <v xml:space="preserve">                    &lt;DateReceived&gt;2019-04-02&lt;/DateReceived&gt;</v>
      </c>
      <c r="K21" s="34" t="str">
        <f>"                    &lt;DateReceived&gt;"&amp;P29&amp;"&lt;/DateReceived&gt;"</f>
        <v xml:space="preserve">                    &lt;DateReceived&gt;2019-04-02&lt;/DateReceived&gt;</v>
      </c>
      <c r="L21" s="12" t="s">
        <v>240</v>
      </c>
      <c r="M21" s="34" t="s">
        <v>305</v>
      </c>
      <c r="N21" s="45">
        <v>804</v>
      </c>
      <c r="O21" s="45" t="s">
        <v>511</v>
      </c>
      <c r="P21" s="45"/>
      <c r="Q21" s="26"/>
      <c r="R21" s="26"/>
      <c r="S21" s="26" t="s">
        <v>466</v>
      </c>
      <c r="T21" s="46" t="s">
        <v>536</v>
      </c>
      <c r="U21" s="26">
        <v>102</v>
      </c>
      <c r="V21" s="63"/>
      <c r="W21" s="69">
        <v>906</v>
      </c>
      <c r="X21" s="69">
        <v>1713859</v>
      </c>
      <c r="Y21" s="69">
        <v>916</v>
      </c>
      <c r="Z21" s="69"/>
      <c r="AA21" s="70">
        <v>706</v>
      </c>
      <c r="AB21" s="70">
        <v>1712905</v>
      </c>
      <c r="AC21" s="71" t="s">
        <v>635</v>
      </c>
      <c r="AD21" s="70"/>
      <c r="AE21" s="67">
        <v>1304</v>
      </c>
      <c r="AF21" s="39">
        <v>216</v>
      </c>
      <c r="AG21" s="43">
        <v>102</v>
      </c>
      <c r="AH21" s="33">
        <v>207</v>
      </c>
      <c r="AI21" s="31" t="s">
        <v>389</v>
      </c>
      <c r="AJ21" s="31">
        <v>416</v>
      </c>
      <c r="AK21" s="31"/>
      <c r="AL21" s="26" t="s">
        <v>362</v>
      </c>
      <c r="AM21" s="26">
        <v>516</v>
      </c>
      <c r="AN21" s="26">
        <v>716</v>
      </c>
      <c r="AO21" s="26"/>
      <c r="AP21" s="20" t="s">
        <v>341</v>
      </c>
      <c r="AQ21" s="20">
        <v>316</v>
      </c>
      <c r="AR21" s="20"/>
      <c r="AS21" s="5">
        <v>506</v>
      </c>
      <c r="AT21" s="5" t="s">
        <v>239</v>
      </c>
      <c r="AU21" s="5">
        <v>816</v>
      </c>
      <c r="AV21" s="5"/>
      <c r="AW21" s="9">
        <v>607</v>
      </c>
      <c r="AX21" s="9" t="s">
        <v>34</v>
      </c>
      <c r="AY21" s="9">
        <v>18837323</v>
      </c>
      <c r="AZ21" s="9">
        <v>17607319</v>
      </c>
      <c r="BA21" s="9"/>
      <c r="BB21" s="10">
        <v>1209</v>
      </c>
      <c r="BC21" s="10">
        <v>3773782</v>
      </c>
      <c r="BD21" s="10">
        <v>616</v>
      </c>
      <c r="BE21" s="10" t="s">
        <v>120</v>
      </c>
      <c r="BF21" s="10" t="s">
        <v>54</v>
      </c>
      <c r="BG21" s="10" t="s">
        <v>54</v>
      </c>
      <c r="BH21" s="10" t="s">
        <v>121</v>
      </c>
      <c r="BI21" s="10">
        <v>4</v>
      </c>
      <c r="BJ21" s="10"/>
      <c r="BK21" s="54" t="str">
        <f t="shared" si="5"/>
        <v>optimus_sycamore</v>
      </c>
      <c r="BL21" s="54" t="s">
        <v>544</v>
      </c>
      <c r="BM21" s="34" t="s">
        <v>566</v>
      </c>
      <c r="BN21" s="54"/>
      <c r="BO21" s="58" t="str">
        <f t="shared" si="3"/>
        <v>jamesconnors123+SYCAMORE@gmail.com</v>
      </c>
      <c r="BP21" s="12" t="s">
        <v>734</v>
      </c>
      <c r="BQ21" s="12" t="str">
        <f t="shared" si="1"/>
        <v>MRS</v>
      </c>
      <c r="BR21" s="4" t="s">
        <v>241</v>
      </c>
      <c r="BS21" s="4" t="s">
        <v>717</v>
      </c>
      <c r="BT21" s="12" t="str">
        <f t="shared" si="4"/>
        <v>optimus_sycamore</v>
      </c>
      <c r="BU21" s="12"/>
      <c r="BV21" s="12"/>
      <c r="BW21" s="12"/>
      <c r="BX21" s="12"/>
      <c r="BY21" s="12" t="s">
        <v>665</v>
      </c>
      <c r="BZ21" s="12" t="s">
        <v>243</v>
      </c>
      <c r="CA21" s="12" t="s">
        <v>244</v>
      </c>
      <c r="CB21" s="12" t="str">
        <f t="shared" si="2"/>
        <v>1979-07-27</v>
      </c>
      <c r="CC21" s="12" t="s">
        <v>245</v>
      </c>
      <c r="CD21" s="12">
        <v>61</v>
      </c>
      <c r="CE21" s="12" t="s">
        <v>43</v>
      </c>
      <c r="CF21" s="12" t="s">
        <v>44</v>
      </c>
      <c r="CG21" s="12" t="s">
        <v>545</v>
      </c>
      <c r="CH21" s="12" t="s">
        <v>45</v>
      </c>
      <c r="CI21" s="12">
        <v>18837323</v>
      </c>
      <c r="CJ21" s="12" t="s">
        <v>247</v>
      </c>
      <c r="CK21" s="12" t="s">
        <v>248</v>
      </c>
    </row>
    <row r="22" spans="1:89" ht="30" x14ac:dyDescent="0.25">
      <c r="A22" s="34" t="str">
        <f>"                    &lt;DisputeId&gt;"&amp;P28&amp;AU4&amp;"&lt;/DisputeId&gt;"</f>
        <v xml:space="preserve">                    &lt;DisputeId&gt;999999805&lt;/DisputeId&gt;</v>
      </c>
      <c r="B22" s="34" t="str">
        <f>"                    &lt;DisputeId&gt;"&amp;P28&amp;AN4&amp;"&lt;/DisputeId&gt;"</f>
        <v xml:space="preserve">                    &lt;DisputeId&gt;999999705&lt;/DisputeId&gt;</v>
      </c>
      <c r="C22" s="34" t="str">
        <f>"                    &lt;DisputeId&gt;"&amp;P28&amp;BD4&amp;"&lt;/DisputeId&gt;"</f>
        <v xml:space="preserve">                    &lt;DisputeId&gt;999999605&lt;/DisputeId&gt;</v>
      </c>
      <c r="D22" s="34" t="str">
        <f>"                    &lt;DisputeId&gt;"&amp;P28&amp;AQ4&amp;"&lt;/DisputeId&gt;"</f>
        <v xml:space="preserve">                    &lt;DisputeId&gt;999999305&lt;/DisputeId&gt;</v>
      </c>
      <c r="E22" s="34" t="str">
        <f>"                    &lt;DisputeId&gt;"&amp;P28&amp;AM4&amp;"&lt;/DisputeId&gt;"</f>
        <v xml:space="preserve">                    &lt;DisputeId&gt;999999505&lt;/DisputeId&gt;</v>
      </c>
      <c r="F22" s="34" t="str">
        <f>"                    &lt;DisputeId&gt;"&amp;P28&amp;AJ4&amp;"&lt;/DisputeId&gt;"</f>
        <v xml:space="preserve">                    &lt;DisputeId&gt;999999405&lt;/DisputeId&gt;</v>
      </c>
      <c r="G22" s="34" t="s">
        <v>593</v>
      </c>
      <c r="H22" s="34" t="s">
        <v>593</v>
      </c>
      <c r="I22" s="34" t="s">
        <v>593</v>
      </c>
      <c r="J22" s="34" t="str">
        <f>"                    &lt;DisputeId&gt;"&amp;P28&amp;AF4&amp;"&lt;/DisputeId&gt;"</f>
        <v xml:space="preserve">                    &lt;DisputeId&gt;999999205&lt;/DisputeId&gt;</v>
      </c>
      <c r="K22" s="34" t="str">
        <f>"                    &lt;DisputeId&gt;"&amp;P28&amp;T4&amp;"&lt;/DisputeId&gt;"</f>
        <v xml:space="preserve">                    &lt;DisputeId&gt;999999105&lt;/DisputeId&gt;</v>
      </c>
      <c r="L22" s="12" t="s">
        <v>250</v>
      </c>
      <c r="M22" s="34" t="s">
        <v>305</v>
      </c>
      <c r="N22" s="45">
        <v>801</v>
      </c>
      <c r="O22" s="45" t="s">
        <v>512</v>
      </c>
      <c r="P22" s="45"/>
      <c r="Q22" s="26"/>
      <c r="R22" s="26"/>
      <c r="S22" s="26" t="s">
        <v>467</v>
      </c>
      <c r="T22" s="46" t="s">
        <v>537</v>
      </c>
      <c r="U22" s="26">
        <v>102</v>
      </c>
      <c r="V22" s="63"/>
      <c r="W22" s="69">
        <v>907</v>
      </c>
      <c r="X22" s="69">
        <v>1713860</v>
      </c>
      <c r="Y22" s="69">
        <v>917</v>
      </c>
      <c r="Z22" s="69"/>
      <c r="AA22" s="70">
        <v>707</v>
      </c>
      <c r="AB22" s="70">
        <v>1712906</v>
      </c>
      <c r="AC22" s="71" t="s">
        <v>636</v>
      </c>
      <c r="AD22" s="70"/>
      <c r="AE22" s="67">
        <v>1305</v>
      </c>
      <c r="AF22" s="39">
        <v>217</v>
      </c>
      <c r="AG22" s="43">
        <v>103</v>
      </c>
      <c r="AH22" s="33">
        <v>209</v>
      </c>
      <c r="AI22" s="31" t="s">
        <v>390</v>
      </c>
      <c r="AJ22" s="31">
        <v>417</v>
      </c>
      <c r="AK22" s="31"/>
      <c r="AL22" s="26" t="s">
        <v>363</v>
      </c>
      <c r="AM22" s="26">
        <v>517</v>
      </c>
      <c r="AN22" s="26">
        <v>717</v>
      </c>
      <c r="AO22" s="26"/>
      <c r="AP22" s="20" t="s">
        <v>342</v>
      </c>
      <c r="AQ22" s="20">
        <v>317</v>
      </c>
      <c r="AR22" s="20"/>
      <c r="AS22" s="5">
        <v>507</v>
      </c>
      <c r="AT22" s="5" t="s">
        <v>249</v>
      </c>
      <c r="AU22" s="5">
        <v>817</v>
      </c>
      <c r="AV22" s="5"/>
      <c r="AW22" s="9">
        <v>609</v>
      </c>
      <c r="AX22" s="9" t="s">
        <v>34</v>
      </c>
      <c r="AY22" s="9">
        <v>18837324</v>
      </c>
      <c r="AZ22" s="9">
        <v>17607320</v>
      </c>
      <c r="BA22" s="9"/>
      <c r="BB22" s="10">
        <v>1213</v>
      </c>
      <c r="BC22" s="10">
        <v>3773783</v>
      </c>
      <c r="BD22" s="10">
        <v>617</v>
      </c>
      <c r="BE22" s="10" t="s">
        <v>133</v>
      </c>
      <c r="BF22" s="10" t="s">
        <v>106</v>
      </c>
      <c r="BG22" s="10" t="s">
        <v>107</v>
      </c>
      <c r="BH22" s="10" t="s">
        <v>108</v>
      </c>
      <c r="BI22" s="10">
        <v>7</v>
      </c>
      <c r="BJ22" s="10"/>
      <c r="BK22" s="54" t="str">
        <f t="shared" si="5"/>
        <v>optimus_willow</v>
      </c>
      <c r="BL22" s="54" t="s">
        <v>544</v>
      </c>
      <c r="BM22" s="34" t="s">
        <v>566</v>
      </c>
      <c r="BN22" s="54"/>
      <c r="BO22" s="58" t="str">
        <f t="shared" si="3"/>
        <v>jamesconnors123+WILLOW@gmail.com</v>
      </c>
      <c r="BP22" s="12" t="s">
        <v>735</v>
      </c>
      <c r="BQ22" s="12" t="str">
        <f t="shared" si="1"/>
        <v>MRS</v>
      </c>
      <c r="BR22" s="4" t="s">
        <v>95</v>
      </c>
      <c r="BS22" s="4" t="s">
        <v>718</v>
      </c>
      <c r="BT22" s="12" t="str">
        <f t="shared" si="4"/>
        <v>optimus_willow</v>
      </c>
      <c r="BU22" s="12"/>
      <c r="BV22" s="12" t="s">
        <v>661</v>
      </c>
      <c r="BW22" s="12"/>
      <c r="BX22" s="12"/>
      <c r="BY22" s="12" t="s">
        <v>665</v>
      </c>
      <c r="BZ22" s="12" t="s">
        <v>252</v>
      </c>
      <c r="CA22" s="12" t="s">
        <v>253</v>
      </c>
      <c r="CB22" s="12" t="str">
        <f t="shared" si="2"/>
        <v>1990-01-03</v>
      </c>
      <c r="CC22" s="12">
        <v>169068281</v>
      </c>
      <c r="CD22" s="12">
        <v>63</v>
      </c>
      <c r="CE22" s="12" t="s">
        <v>43</v>
      </c>
      <c r="CF22" s="12" t="s">
        <v>44</v>
      </c>
      <c r="CG22" s="12" t="s">
        <v>545</v>
      </c>
      <c r="CH22" s="12" t="s">
        <v>45</v>
      </c>
      <c r="CI22" s="12">
        <v>18837324</v>
      </c>
      <c r="CJ22" s="12" t="s">
        <v>256</v>
      </c>
      <c r="CK22" s="12" t="s">
        <v>257</v>
      </c>
    </row>
    <row r="23" spans="1:89" ht="30" x14ac:dyDescent="0.25">
      <c r="A23" s="34" t="str">
        <f>"                    &lt;CCCDisputeType&gt;"&amp;AS4&amp;"&lt;/CCCDisputeType&gt;"</f>
        <v xml:space="preserve">                    &lt;CCCDisputeType&gt;508&lt;/CCCDisputeType&gt;</v>
      </c>
      <c r="B23" s="34" t="str">
        <f>"                    &lt;CCCDisputeType&gt;"&amp;AW4&amp;"&lt;/CCCDisputeType&gt;"</f>
        <v xml:space="preserve">                    &lt;CCCDisputeType&gt;606&lt;/CCCDisputeType&gt;</v>
      </c>
      <c r="C23" s="34" t="str">
        <f>"                    &lt;CCCDisputeType&gt;"&amp;BB4&amp;"&lt;/CCCDisputeType&gt;"</f>
        <v xml:space="preserve">                    &lt;CCCDisputeType&gt;1208&lt;/CCCDisputeType&gt;</v>
      </c>
      <c r="D23" s="34" t="s">
        <v>320</v>
      </c>
      <c r="E23" s="34" t="s">
        <v>345</v>
      </c>
      <c r="F23" s="34" t="s">
        <v>422</v>
      </c>
      <c r="G23" s="34" t="s">
        <v>594</v>
      </c>
      <c r="H23" s="34" t="s">
        <v>594</v>
      </c>
      <c r="I23" s="34" t="s">
        <v>594</v>
      </c>
      <c r="J23" s="34" t="s">
        <v>425</v>
      </c>
      <c r="K23" s="34" t="s">
        <v>475</v>
      </c>
      <c r="L23" s="12" t="s">
        <v>35</v>
      </c>
      <c r="M23" s="34" t="s">
        <v>305</v>
      </c>
      <c r="N23" s="45">
        <v>801</v>
      </c>
      <c r="O23" s="45" t="s">
        <v>495</v>
      </c>
      <c r="P23" s="45"/>
      <c r="Q23" s="26"/>
      <c r="R23" s="26"/>
      <c r="S23" s="26" t="s">
        <v>468</v>
      </c>
      <c r="T23" s="46" t="s">
        <v>538</v>
      </c>
      <c r="U23" s="26">
        <v>102</v>
      </c>
      <c r="V23" s="65"/>
      <c r="W23" s="69">
        <v>908</v>
      </c>
      <c r="X23" s="69">
        <v>1713861</v>
      </c>
      <c r="Y23" s="69">
        <v>918</v>
      </c>
      <c r="Z23" s="69"/>
      <c r="AA23" s="70">
        <v>708</v>
      </c>
      <c r="AB23" s="70">
        <v>1712907</v>
      </c>
      <c r="AC23" s="71" t="s">
        <v>637</v>
      </c>
      <c r="AD23" s="70"/>
      <c r="AE23" s="67">
        <v>1306</v>
      </c>
      <c r="AF23" s="39">
        <v>218</v>
      </c>
      <c r="AG23" s="43">
        <v>104</v>
      </c>
      <c r="AH23" s="33">
        <v>210</v>
      </c>
      <c r="AI23" s="31" t="s">
        <v>391</v>
      </c>
      <c r="AJ23" s="31">
        <v>418</v>
      </c>
      <c r="AK23" s="31"/>
      <c r="AL23" s="26" t="s">
        <v>364</v>
      </c>
      <c r="AM23" s="26">
        <v>518</v>
      </c>
      <c r="AN23" s="26">
        <v>718</v>
      </c>
      <c r="AO23" s="26"/>
      <c r="AP23" s="20" t="s">
        <v>343</v>
      </c>
      <c r="AQ23" s="20">
        <v>318</v>
      </c>
      <c r="AR23" s="20"/>
      <c r="AS23" s="5">
        <v>510</v>
      </c>
      <c r="AT23" s="5" t="s">
        <v>33</v>
      </c>
      <c r="AU23" s="5">
        <v>818</v>
      </c>
      <c r="AV23" s="5"/>
      <c r="AW23" s="9">
        <v>610</v>
      </c>
      <c r="AX23" s="9" t="s">
        <v>34</v>
      </c>
      <c r="AY23" s="9">
        <v>18837325</v>
      </c>
      <c r="AZ23" s="9">
        <v>17607321</v>
      </c>
      <c r="BA23" s="9"/>
      <c r="BB23" s="10">
        <v>1214</v>
      </c>
      <c r="BC23" s="10">
        <v>3773784</v>
      </c>
      <c r="BD23" s="10">
        <v>618</v>
      </c>
      <c r="BE23" s="10" t="s">
        <v>145</v>
      </c>
      <c r="BF23" s="10" t="s">
        <v>53</v>
      </c>
      <c r="BG23" s="10" t="s">
        <v>54</v>
      </c>
      <c r="BH23" s="10" t="s">
        <v>55</v>
      </c>
      <c r="BI23" s="10">
        <v>3</v>
      </c>
      <c r="BJ23" s="10"/>
      <c r="BK23" s="54" t="str">
        <f t="shared" si="5"/>
        <v>optimus_yew</v>
      </c>
      <c r="BL23" s="54" t="s">
        <v>544</v>
      </c>
      <c r="BM23" s="34" t="s">
        <v>557</v>
      </c>
      <c r="BN23" s="54"/>
      <c r="BO23" s="59" t="s">
        <v>554</v>
      </c>
      <c r="BP23" s="12" t="s">
        <v>736</v>
      </c>
      <c r="BQ23" s="12" t="str">
        <f t="shared" si="1"/>
        <v>MR</v>
      </c>
      <c r="BR23" s="4" t="s">
        <v>37</v>
      </c>
      <c r="BS23" s="4" t="s">
        <v>719</v>
      </c>
      <c r="BT23" s="12" t="str">
        <f t="shared" si="4"/>
        <v>optimus_yew</v>
      </c>
      <c r="BU23" s="12"/>
      <c r="BV23" s="12" t="s">
        <v>662</v>
      </c>
      <c r="BW23" s="12" t="s">
        <v>743</v>
      </c>
      <c r="BX23" s="12"/>
      <c r="BY23" s="12" t="s">
        <v>665</v>
      </c>
      <c r="BZ23" s="12" t="s">
        <v>39</v>
      </c>
      <c r="CA23" s="12" t="s">
        <v>40</v>
      </c>
      <c r="CB23" s="12" t="str">
        <f t="shared" si="2"/>
        <v>1972-04-16</v>
      </c>
      <c r="CC23" s="12" t="s">
        <v>42</v>
      </c>
      <c r="CD23" s="12">
        <v>65</v>
      </c>
      <c r="CE23" s="12" t="s">
        <v>43</v>
      </c>
      <c r="CF23" s="12" t="s">
        <v>44</v>
      </c>
      <c r="CG23" s="12" t="s">
        <v>545</v>
      </c>
      <c r="CH23" s="12" t="s">
        <v>45</v>
      </c>
      <c r="CI23" s="12">
        <v>18837325</v>
      </c>
      <c r="CJ23" s="12" t="s">
        <v>47</v>
      </c>
      <c r="CK23" s="12" t="s">
        <v>48</v>
      </c>
    </row>
    <row r="24" spans="1:89" ht="15.75" thickBot="1" x14ac:dyDescent="0.3">
      <c r="A24" s="34" t="s">
        <v>258</v>
      </c>
      <c r="B24" s="34" t="s">
        <v>258</v>
      </c>
      <c r="C24" s="34" t="s">
        <v>258</v>
      </c>
      <c r="D24" s="34" t="s">
        <v>258</v>
      </c>
      <c r="E24" s="34" t="s">
        <v>258</v>
      </c>
      <c r="F24" s="34" t="s">
        <v>258</v>
      </c>
      <c r="G24" s="34" t="s">
        <v>595</v>
      </c>
      <c r="H24" s="34" t="s">
        <v>595</v>
      </c>
      <c r="I24" s="34" t="s">
        <v>595</v>
      </c>
      <c r="J24" s="34" t="s">
        <v>258</v>
      </c>
      <c r="K24" s="34" t="s">
        <v>258</v>
      </c>
      <c r="S24" s="34" t="s">
        <v>469</v>
      </c>
      <c r="BK24" s="34" t="s">
        <v>300</v>
      </c>
      <c r="CC24" s="13"/>
      <c r="CD24" s="13"/>
      <c r="CE24" s="13"/>
    </row>
    <row r="25" spans="1:89" ht="15.75" thickBot="1" x14ac:dyDescent="0.3">
      <c r="A25" s="34" t="str">
        <f>"                    &lt;ConsumerRequest&gt;Dispute detail data: INSOLVENCYORDERId: "&amp;AT4</f>
        <v xml:space="preserve">                    &lt;ConsumerRequest&gt;Dispute detail data: INSOLVENCYORDERId: 1712867</v>
      </c>
      <c r="B25" s="34" t="s">
        <v>259</v>
      </c>
      <c r="C25" s="34" t="str">
        <f>"                    &lt;ConsumerRequest&gt;"&amp;BE4</f>
        <v xml:space="preserve">                    &lt;ConsumerRequest&gt;Dispute Text:  24/01/2018</v>
      </c>
      <c r="D25" s="34" t="str">
        <f>"                    &lt;ConsumerRequest&gt;Dispute detail data: Link Name: "&amp;BZ4</f>
        <v xml:space="preserve">                    &lt;ConsumerRequest&gt;Dispute detail data: Link Name: MR CHRIS ASH</v>
      </c>
      <c r="E25" s="34" t="s">
        <v>346</v>
      </c>
      <c r="F25" s="34" t="str">
        <f>"                    &lt;ConsumerRequest&gt; Dispute Text:hein test hein test hein test hein test h  Dispute detail data: INSOLVENCYORDERId: "&amp;AI4</f>
        <v xml:space="preserve">                    &lt;ConsumerRequest&gt; Dispute Text:hein test hein test hein test hein test h  Dispute detail data: INSOLVENCYORDERId: 1712849</v>
      </c>
      <c r="G25" s="34" t="s">
        <v>596</v>
      </c>
      <c r="H25" s="34" t="s">
        <v>596</v>
      </c>
      <c r="I25" s="34" t="s">
        <v>596</v>
      </c>
      <c r="J25" s="34" t="s">
        <v>418</v>
      </c>
      <c r="K25" s="34" t="s">
        <v>486</v>
      </c>
      <c r="S25" s="34" t="s">
        <v>470</v>
      </c>
      <c r="BK25" s="34" t="s">
        <v>300</v>
      </c>
      <c r="CB25" s="7"/>
    </row>
    <row r="26" spans="1:89" x14ac:dyDescent="0.25">
      <c r="A26" s="34" t="s">
        <v>261</v>
      </c>
      <c r="B26" s="34" t="str">
        <f>"Name: "&amp;BZ4</f>
        <v>Name: MR CHRIS ASH</v>
      </c>
      <c r="C26" s="34" t="s">
        <v>260</v>
      </c>
      <c r="D26" s="34" t="s">
        <v>321</v>
      </c>
      <c r="E26" s="34" t="str">
        <f>"Dispute detail data: Link Name: "&amp;BZ4</f>
        <v>Dispute detail data: Link Name: MR CHRIS ASH</v>
      </c>
      <c r="F26" s="34" t="s">
        <v>261</v>
      </c>
      <c r="G26" s="34" t="s">
        <v>597</v>
      </c>
      <c r="H26" s="34" t="s">
        <v>597</v>
      </c>
      <c r="I26" s="34" t="s">
        <v>597</v>
      </c>
      <c r="J26" s="34" t="str">
        <f>"Dispute detail data: Acc Holder Name: "&amp;BZ4</f>
        <v>Dispute detail data: Acc Holder Name: MR CHRIS ASH</v>
      </c>
      <c r="K26" s="34" t="str">
        <f>"Address link address: "&amp;R4</f>
        <v>Address link address: 65 THE RIDGE, STOCKPORT, CHESHIRE, SK6 7ER</v>
      </c>
      <c r="BK26" s="34" t="s">
        <v>300</v>
      </c>
    </row>
    <row r="27" spans="1:89" x14ac:dyDescent="0.25">
      <c r="A27" s="34" t="s">
        <v>262</v>
      </c>
      <c r="B27" s="34" t="str">
        <f>"Address: "&amp;CD4&amp;" "&amp;CE4&amp;" "&amp;CH4</f>
        <v>Address: 75 THE RIDGE SK6 7ER</v>
      </c>
      <c r="C27" s="34" t="str">
        <f>"ACC Holder Name: "&amp;BZ4</f>
        <v>ACC Holder Name: MR CHRIS ASH</v>
      </c>
      <c r="D27" s="34" t="s">
        <v>322</v>
      </c>
      <c r="E27" s="34" t="s">
        <v>322</v>
      </c>
      <c r="F27" s="34" t="s">
        <v>369</v>
      </c>
      <c r="G27" s="34" t="s">
        <v>598</v>
      </c>
      <c r="H27" s="34" t="s">
        <v>598</v>
      </c>
      <c r="I27" s="34" t="s">
        <v>598</v>
      </c>
      <c r="J27" s="34" t="str">
        <f>"Acc Holder Address: "&amp;CD4&amp;" "&amp;CE4&amp;" "&amp;CH4</f>
        <v>Acc Holder Address: 75 THE RIDGE SK6 7ER</v>
      </c>
      <c r="K27" s="34" t="str">
        <f>"Dispute detail data: Selected Address: "&amp;R4</f>
        <v>Dispute detail data: Selected Address: 65 THE RIDGE, STOCKPORT, CHESHIRE, SK6 7ER</v>
      </c>
      <c r="BK27" s="34" t="s">
        <v>300</v>
      </c>
    </row>
    <row r="28" spans="1:89" ht="15.75" thickBot="1" x14ac:dyDescent="0.3">
      <c r="A28" s="34" t="s">
        <v>263</v>
      </c>
      <c r="B28" s="34" t="s">
        <v>261</v>
      </c>
      <c r="C28" s="34" t="str">
        <f>"Acc Holder Address: "&amp;CD4&amp;" "&amp;CE4&amp;" "&amp;CH4</f>
        <v>Acc Holder Address: 75 THE RIDGE SK6 7ER</v>
      </c>
      <c r="D28" s="34" t="s">
        <v>323</v>
      </c>
      <c r="E28" s="34" t="s">
        <v>323</v>
      </c>
      <c r="F28" s="34" t="s">
        <v>370</v>
      </c>
      <c r="G28" s="34" t="s">
        <v>599</v>
      </c>
      <c r="H28" s="34" t="s">
        <v>599</v>
      </c>
      <c r="I28" s="34" t="s">
        <v>599</v>
      </c>
      <c r="J28" s="34" t="s">
        <v>395</v>
      </c>
      <c r="K28" s="34" t="str">
        <f>"Address 1: "&amp;CD4&amp;" "&amp;CE4&amp;", "&amp;CF4&amp;", "&amp;CG4&amp;", "&amp;CH4</f>
        <v>Address 1: 75 THE RIDGE, STOCKPORT, CHESHIRE, SK6 7ER</v>
      </c>
      <c r="N28" s="51"/>
      <c r="O28" s="53" t="s">
        <v>520</v>
      </c>
      <c r="P28" s="52" t="s">
        <v>738</v>
      </c>
      <c r="BK28" s="34" t="s">
        <v>300</v>
      </c>
    </row>
    <row r="29" spans="1:89" ht="15.75" thickBot="1" x14ac:dyDescent="0.3">
      <c r="A29" s="34" t="s">
        <v>265</v>
      </c>
      <c r="B29" s="34" t="s">
        <v>264</v>
      </c>
      <c r="C29" s="34" t="str">
        <f>"Date of Birth: "&amp;CA4&amp;" 00:00:00"</f>
        <v>Date of Birth: 20/01/1984 00:00:00</v>
      </c>
      <c r="D29" s="34" t="s">
        <v>324</v>
      </c>
      <c r="E29" s="34" t="s">
        <v>324</v>
      </c>
      <c r="F29" s="34" t="s">
        <v>371</v>
      </c>
      <c r="G29" s="34" t="s">
        <v>600</v>
      </c>
      <c r="H29" s="34" t="s">
        <v>600</v>
      </c>
      <c r="I29" s="34" t="s">
        <v>600</v>
      </c>
      <c r="J29" s="34" t="s">
        <v>396</v>
      </c>
      <c r="K29" s="34" t="str">
        <f>"Address 2: "&amp;R4</f>
        <v>Address 2: 65 THE RIDGE, STOCKPORT, CHESHIRE, SK6 7ER</v>
      </c>
      <c r="N29" s="51"/>
      <c r="O29" s="53" t="s">
        <v>573</v>
      </c>
      <c r="P29" s="52" t="s">
        <v>739</v>
      </c>
      <c r="AS29" s="79" t="s">
        <v>317</v>
      </c>
      <c r="AT29" s="80"/>
      <c r="AU29" s="48"/>
      <c r="AW29" s="81" t="s">
        <v>430</v>
      </c>
      <c r="AX29" s="82"/>
      <c r="AY29" s="34" t="str">
        <f>LEFT(AW29,8)</f>
        <v>81281449</v>
      </c>
      <c r="BK29" s="34" t="s">
        <v>300</v>
      </c>
    </row>
    <row r="30" spans="1:89" ht="15.75" thickBot="1" x14ac:dyDescent="0.3">
      <c r="A30" s="34" t="s">
        <v>266</v>
      </c>
      <c r="B30" s="34" t="str">
        <f>"CASENUMBER: TEST "&amp;CI4</f>
        <v>CASENUMBER: TEST 18837309</v>
      </c>
      <c r="C30" s="34" t="str">
        <f>"Status Code: "&amp;BF4</f>
        <v>Status Code: P</v>
      </c>
      <c r="D30" s="34" t="s">
        <v>277</v>
      </c>
      <c r="E30" s="34" t="s">
        <v>277</v>
      </c>
      <c r="F30" s="34" t="s">
        <v>266</v>
      </c>
      <c r="G30" s="34" t="str">
        <f>"                    &lt;DateReceived&gt;"&amp;P29&amp;"&lt;/DateReceived&gt;"</f>
        <v xml:space="preserve">                    &lt;DateReceived&gt;2019-04-02&lt;/DateReceived&gt;</v>
      </c>
      <c r="H30" s="34" t="str">
        <f>"                    &lt;DateReceived&gt;"&amp;P29&amp;"&lt;/DateReceived&gt;"</f>
        <v xml:space="preserve">                    &lt;DateReceived&gt;2019-04-02&lt;/DateReceived&gt;</v>
      </c>
      <c r="I30" s="34" t="str">
        <f>"                    &lt;DateReceived&gt;"&amp;P29&amp;"&lt;/DateReceived&gt;"</f>
        <v xml:space="preserve">                    &lt;DateReceived&gt;2019-04-02&lt;/DateReceived&gt;</v>
      </c>
      <c r="J30" s="34" t="s">
        <v>397</v>
      </c>
      <c r="K30" s="34" t="str">
        <f>"ADD Link ID:"&amp;Q4</f>
        <v>ADD Link ID:81281455</v>
      </c>
      <c r="AS30" s="18" t="s">
        <v>297</v>
      </c>
      <c r="AT30" s="18" t="s">
        <v>299</v>
      </c>
      <c r="AU30" s="49"/>
      <c r="AW30" s="81" t="s">
        <v>431</v>
      </c>
      <c r="AX30" s="82"/>
      <c r="AY30" s="34" t="str">
        <f t="shared" ref="AY30:AY48" si="6">LEFT(AW30,8)</f>
        <v>81281450</v>
      </c>
      <c r="BK30" s="34" t="s">
        <v>300</v>
      </c>
      <c r="BV30" s="34" t="s">
        <v>669</v>
      </c>
    </row>
    <row r="31" spans="1:89" ht="15.75" thickBot="1" x14ac:dyDescent="0.3">
      <c r="A31" s="34" t="s">
        <v>269</v>
      </c>
      <c r="B31" s="34" t="s">
        <v>267</v>
      </c>
      <c r="C31" s="34" t="s">
        <v>268</v>
      </c>
      <c r="D31" s="34" t="str">
        <f>"                    &lt;CCCCustomerID&gt;" &amp; AY4&amp;"&lt;/CCCCustomerID&gt;"</f>
        <v xml:space="preserve">                    &lt;CCCCustomerID&gt;18837309&lt;/CCCCustomerID&gt;</v>
      </c>
      <c r="E31" s="34" t="str">
        <f>"                    &lt;CCCCustomerID&gt;" &amp; AY4&amp;"&lt;/CCCCustomerID&gt;"</f>
        <v xml:space="preserve">                    &lt;CCCCustomerID&gt;18837309&lt;/CCCCustomerID&gt;</v>
      </c>
      <c r="F31" s="34" t="s">
        <v>372</v>
      </c>
      <c r="G31" s="34" t="str">
        <f>"                    &lt;DisputeId&gt;"&amp;P28&amp;AC4&amp;"&lt;/DisputeId&gt;"</f>
        <v xml:space="preserve">                    &lt;DisputeId&gt;99999905&lt;/DisputeId&gt;</v>
      </c>
      <c r="H31" s="34" t="str">
        <f>"                    &lt;DisputeId&gt;"&amp;P28&amp;Y4&amp;"&lt;/DisputeId&gt;"</f>
        <v xml:space="preserve">                    &lt;DisputeId&gt;999999905&lt;/DisputeId&gt;</v>
      </c>
      <c r="I31" s="34" t="str">
        <f>"                    &lt;DisputeId&gt;"&amp;P28&amp;Y4&amp;"&lt;/DisputeId&gt;"</f>
        <v xml:space="preserve">                    &lt;DisputeId&gt;999999905&lt;/DisputeId&gt;</v>
      </c>
      <c r="J31" s="34" t="s">
        <v>398</v>
      </c>
      <c r="K31" s="34" t="s">
        <v>322</v>
      </c>
      <c r="AS31" s="18" t="s">
        <v>2</v>
      </c>
      <c r="AT31" s="18" t="s">
        <v>299</v>
      </c>
      <c r="AU31" s="49"/>
      <c r="AW31" s="81" t="s">
        <v>432</v>
      </c>
      <c r="AX31" s="82"/>
      <c r="AY31" s="34" t="str">
        <f t="shared" si="6"/>
        <v>81281451</v>
      </c>
      <c r="BK31" s="56" t="s">
        <v>548</v>
      </c>
      <c r="BL31" s="56" t="s">
        <v>549</v>
      </c>
    </row>
    <row r="32" spans="1:89" ht="15.75" thickBot="1" x14ac:dyDescent="0.3">
      <c r="A32" s="34" t="str">
        <f>"NAME: "&amp;BZ4</f>
        <v>NAME: MR CHRIS ASH</v>
      </c>
      <c r="B32" s="34" t="s">
        <v>270</v>
      </c>
      <c r="C32" s="34" t="s">
        <v>271</v>
      </c>
      <c r="D32" s="34" t="str">
        <f>"                          &lt;ResidenceID&gt;"&amp;CC4&amp;"&lt;/ResidenceID&gt;"</f>
        <v xml:space="preserve">                          &lt;ResidenceID&gt;291116784&lt;/ResidenceID&gt;</v>
      </c>
      <c r="E32" s="34" t="str">
        <f>"                          &lt;ResidenceID&gt;"&amp;CC4&amp;"&lt;/ResidenceID&gt;"</f>
        <v xml:space="preserve">                          &lt;ResidenceID&gt;291116784&lt;/ResidenceID&gt;</v>
      </c>
      <c r="F32" s="34" t="s">
        <v>419</v>
      </c>
      <c r="G32" s="34" t="str">
        <f>"                    &lt;CCCDisputeType&gt;"&amp;AA4&amp;"&lt;/CCCDisputeType&gt;"</f>
        <v xml:space="preserve">                    &lt;CCCDisputeType&gt;705&lt;/CCCDisputeType&gt;</v>
      </c>
      <c r="H32" s="34" t="str">
        <f>"                    &lt;CCCDisputeType&gt;"&amp;W4&amp;"&lt;/CCCDisputeType&gt;"</f>
        <v xml:space="preserve">                    &lt;CCCDisputeType&gt;905&lt;/CCCDisputeType&gt;</v>
      </c>
      <c r="I32" s="34" t="str">
        <f>"                    &lt;CCCDisputeType&gt;"&amp;N4&amp;"&lt;/CCCDisputeType&gt;"</f>
        <v xml:space="preserve">                    &lt;CCCDisputeType&gt;801&lt;/CCCDisputeType&gt;</v>
      </c>
      <c r="J32" s="34" t="s">
        <v>399</v>
      </c>
      <c r="K32" s="34" t="s">
        <v>426</v>
      </c>
      <c r="AS32" s="18" t="s">
        <v>298</v>
      </c>
      <c r="AT32" s="18" t="s">
        <v>299</v>
      </c>
      <c r="AU32" s="49"/>
      <c r="AW32" s="81" t="s">
        <v>433</v>
      </c>
      <c r="AX32" s="82"/>
      <c r="AY32" s="34" t="str">
        <f t="shared" si="6"/>
        <v>81281452</v>
      </c>
      <c r="BK32" s="23" t="s">
        <v>542</v>
      </c>
      <c r="BL32" s="23" t="s">
        <v>544</v>
      </c>
    </row>
    <row r="33" spans="1:64" ht="15.75" thickBot="1" x14ac:dyDescent="0.3">
      <c r="A33" s="34" t="str">
        <f>"ADDRESS: "&amp;CD4&amp;" "&amp;CE4&amp;" "&amp;CH4</f>
        <v>ADDRESS: 75 THE RIDGE SK6 7ER</v>
      </c>
      <c r="B33" s="34" t="s">
        <v>272</v>
      </c>
      <c r="C33" s="34" t="s">
        <v>273</v>
      </c>
      <c r="D33" s="34" t="s">
        <v>278</v>
      </c>
      <c r="E33" s="34" t="s">
        <v>278</v>
      </c>
      <c r="F33" s="34" t="s">
        <v>420</v>
      </c>
      <c r="G33" s="34" t="s">
        <v>643</v>
      </c>
      <c r="H33" s="34" t="s">
        <v>601</v>
      </c>
      <c r="I33" s="34" t="s">
        <v>601</v>
      </c>
      <c r="J33" s="34" t="s">
        <v>400</v>
      </c>
      <c r="K33" s="34" t="s">
        <v>427</v>
      </c>
      <c r="AS33" s="18" t="s">
        <v>302</v>
      </c>
      <c r="AT33" s="18" t="s">
        <v>299</v>
      </c>
      <c r="AU33" s="49"/>
      <c r="AW33" s="81" t="s">
        <v>434</v>
      </c>
      <c r="AX33" s="82"/>
      <c r="AY33" s="34" t="str">
        <f t="shared" si="6"/>
        <v>81281453</v>
      </c>
      <c r="BK33" s="23" t="s">
        <v>550</v>
      </c>
      <c r="BL33" s="23" t="s">
        <v>544</v>
      </c>
    </row>
    <row r="34" spans="1:64" ht="15.75" thickBot="1" x14ac:dyDescent="0.3">
      <c r="A34" s="14" t="s">
        <v>277</v>
      </c>
      <c r="B34" s="34" t="s">
        <v>274</v>
      </c>
      <c r="C34" s="34" t="str">
        <f>"Status: "&amp;BG4</f>
        <v>Status: Q</v>
      </c>
      <c r="D34" s="14" t="str">
        <f>"                      &lt;TitleOther&gt;"&amp;BQ4&amp;"&lt;/TitleOther&gt;"</f>
        <v xml:space="preserve">                      &lt;TitleOther&gt;MR&lt;/TitleOther&gt;</v>
      </c>
      <c r="E34" s="14" t="str">
        <f>"                      &lt;TitleOther&gt;"&amp;BQ4&amp;"&lt;/TitleOther&gt;"</f>
        <v xml:space="preserve">                      &lt;TitleOther&gt;MR&lt;/TitleOther&gt;</v>
      </c>
      <c r="F34" s="34" t="s">
        <v>277</v>
      </c>
      <c r="G34" s="34" t="s">
        <v>674</v>
      </c>
      <c r="H34" s="34" t="s">
        <v>617</v>
      </c>
      <c r="I34" s="34" t="s">
        <v>641</v>
      </c>
      <c r="J34" s="34" t="s">
        <v>401</v>
      </c>
      <c r="K34" s="34" t="s">
        <v>277</v>
      </c>
      <c r="AS34" s="18" t="s">
        <v>303</v>
      </c>
      <c r="AT34" s="29" t="s">
        <v>299</v>
      </c>
      <c r="AU34" s="50"/>
      <c r="AW34" s="81" t="s">
        <v>435</v>
      </c>
      <c r="AX34" s="82"/>
      <c r="AY34" s="34" t="str">
        <f t="shared" si="6"/>
        <v>81281454</v>
      </c>
      <c r="BK34" s="23" t="s">
        <v>543</v>
      </c>
      <c r="BL34" s="23" t="s">
        <v>544</v>
      </c>
    </row>
    <row r="35" spans="1:64" ht="15.75" thickBot="1" x14ac:dyDescent="0.3">
      <c r="A35" s="34" t="str">
        <f>"                    &lt;CCCCustomerID&gt;" &amp; AY4&amp;"&lt;/CCCCustomerID&gt;"</f>
        <v xml:space="preserve">                    &lt;CCCCustomerID&gt;18837309&lt;/CCCCustomerID&gt;</v>
      </c>
      <c r="B35" s="34" t="s">
        <v>277</v>
      </c>
      <c r="C35" s="14" t="s">
        <v>276</v>
      </c>
      <c r="D35" s="34" t="str">
        <f>"                      &lt;Forename&gt;"&amp;BR4&amp;"&lt;/Forename&gt;"</f>
        <v xml:space="preserve">                      &lt;Forename&gt;CHRIS&lt;/Forename&gt;</v>
      </c>
      <c r="E35" s="34" t="str">
        <f>"                      &lt;Forename&gt;"&amp;BR4&amp;"&lt;/Forename&gt;"</f>
        <v xml:space="preserve">                      &lt;Forename&gt;CHRIS&lt;/Forename&gt;</v>
      </c>
      <c r="F35" s="34" t="str">
        <f>"                    &lt;CCCCustomerID&gt;" &amp; AY4&amp;"&lt;/CCCCustomerID&gt;"</f>
        <v xml:space="preserve">                    &lt;CCCCustomerID&gt;18837309&lt;/CCCCustomerID&gt;</v>
      </c>
      <c r="G35" s="34" t="str">
        <f>"                    &lt;CCCCustomerID&gt;" &amp; AY4&amp;"&lt;/CCCCustomerID&gt;"</f>
        <v xml:space="preserve">                    &lt;CCCCustomerID&gt;18837309&lt;/CCCCustomerID&gt;</v>
      </c>
      <c r="H35" s="34" t="str">
        <f>"                    &lt;CCCCustomerID&gt;" &amp; AY4&amp;"&lt;/CCCCustomerID&gt;"</f>
        <v xml:space="preserve">                    &lt;CCCCustomerID&gt;18837309&lt;/CCCCustomerID&gt;</v>
      </c>
      <c r="I35" s="34" t="str">
        <f>"                    &lt;CCCCustomerID&gt;" &amp; AY4&amp;"&lt;/CCCCustomerID&gt;"</f>
        <v xml:space="preserve">                    &lt;CCCCustomerID&gt;18837309&lt;/CCCCustomerID&gt;</v>
      </c>
      <c r="J35" s="34" t="s">
        <v>402</v>
      </c>
      <c r="K35" s="34" t="str">
        <f>"                    &lt;CCCCustomerID&gt;" &amp; AY4&amp;"&lt;/CCCCustomerID&gt;"</f>
        <v xml:space="preserve">                    &lt;CCCCustomerID&gt;18837309&lt;/CCCCustomerID&gt;</v>
      </c>
      <c r="AS35" s="18" t="s">
        <v>0</v>
      </c>
      <c r="AT35" s="18" t="s">
        <v>299</v>
      </c>
      <c r="AU35" s="49"/>
      <c r="AW35" s="81" t="s">
        <v>436</v>
      </c>
      <c r="AX35" s="82"/>
      <c r="AY35" s="34" t="str">
        <f t="shared" si="6"/>
        <v>81281455</v>
      </c>
      <c r="BK35" s="23" t="s">
        <v>551</v>
      </c>
      <c r="BL35" s="23" t="s">
        <v>544</v>
      </c>
    </row>
    <row r="36" spans="1:64" ht="15.75" thickBot="1" x14ac:dyDescent="0.3">
      <c r="A36" s="34" t="str">
        <f>"                          &lt;ResidenceID&gt;"&amp;CC4&amp;"&lt;/ResidenceID&gt;"</f>
        <v xml:space="preserve">                          &lt;ResidenceID&gt;291116784&lt;/ResidenceID&gt;</v>
      </c>
      <c r="B36" s="34" t="str">
        <f>"                    &lt;CCCCustomerID&gt;" &amp; AY4&amp;"&lt;/CCCCustomerID&gt;"</f>
        <v xml:space="preserve">                    &lt;CCCCustomerID&gt;18837309&lt;/CCCCustomerID&gt;</v>
      </c>
      <c r="C36" s="34" t="str">
        <f>"Acc Type Code: "&amp;BH4</f>
        <v>Acc Type Code: CA</v>
      </c>
      <c r="D36" s="34" t="s">
        <v>281</v>
      </c>
      <c r="E36" s="34" t="s">
        <v>281</v>
      </c>
      <c r="F36" s="34" t="str">
        <f>"                          &lt;ResidenceID&gt;"&amp;CC4&amp;"&lt;/ResidenceID&gt;"</f>
        <v xml:space="preserve">                          &lt;ResidenceID&gt;291116784&lt;/ResidenceID&gt;</v>
      </c>
      <c r="G36" s="34" t="str">
        <f>"                          &lt;ResidenceID&gt;"&amp;CC4&amp;"&lt;/ResidenceID&gt;"</f>
        <v xml:space="preserve">                          &lt;ResidenceID&gt;291116784&lt;/ResidenceID&gt;</v>
      </c>
      <c r="H36" s="34" t="str">
        <f>"                          &lt;ResidenceID&gt;"&amp;CC4&amp;"&lt;/ResidenceID&gt;"</f>
        <v xml:space="preserve">                          &lt;ResidenceID&gt;291116784&lt;/ResidenceID&gt;</v>
      </c>
      <c r="I36" s="34" t="str">
        <f>"                          &lt;ResidenceID&gt;"&amp;CC4&amp;"&lt;/ResidenceID&gt;"</f>
        <v xml:space="preserve">                          &lt;ResidenceID&gt;291116784&lt;/ResidenceID&gt;</v>
      </c>
      <c r="J36" s="34" t="s">
        <v>403</v>
      </c>
      <c r="K36" s="34" t="str">
        <f>"                          &lt;ResidenceID&gt;"&amp;CC4&amp;"&lt;/ResidenceID&gt;"</f>
        <v xml:space="preserve">                          &lt;ResidenceID&gt;291116784&lt;/ResidenceID&gt;</v>
      </c>
      <c r="AS36" s="29" t="s">
        <v>392</v>
      </c>
      <c r="AT36" s="18" t="s">
        <v>299</v>
      </c>
      <c r="AU36" s="49"/>
      <c r="AW36" s="81" t="s">
        <v>437</v>
      </c>
      <c r="AX36" s="82"/>
      <c r="AY36" s="34" t="str">
        <f t="shared" si="6"/>
        <v>81281456</v>
      </c>
      <c r="BK36" s="34" t="s">
        <v>300</v>
      </c>
    </row>
    <row r="37" spans="1:64" ht="15.75" thickBot="1" x14ac:dyDescent="0.3">
      <c r="A37" s="34" t="s">
        <v>278</v>
      </c>
      <c r="B37" s="34" t="str">
        <f>"                          &lt;ResidenceID&gt;"&amp;CC4&amp;"&lt;/ResidenceID&gt;"</f>
        <v xml:space="preserve">                          &lt;ResidenceID&gt;291116784&lt;/ResidenceID&gt;</v>
      </c>
      <c r="C37" s="34" t="str">
        <f>"Acc Group ID: "&amp;BI4</f>
        <v>Acc Group ID: 7</v>
      </c>
      <c r="D37" s="34" t="str">
        <f>"                      &lt;Surname&gt;"&amp;BS4&amp;"&lt;/Surname&gt;"</f>
        <v xml:space="preserve">                      &lt;Surname&gt;ASH&lt;/Surname&gt;</v>
      </c>
      <c r="E37" s="34" t="str">
        <f>"                      &lt;Surname&gt;"&amp;BS4&amp;"&lt;/Surname&gt;"</f>
        <v xml:space="preserve">                      &lt;Surname&gt;ASH&lt;/Surname&gt;</v>
      </c>
      <c r="F37" s="34" t="s">
        <v>278</v>
      </c>
      <c r="G37" s="34" t="s">
        <v>602</v>
      </c>
      <c r="H37" s="34" t="s">
        <v>602</v>
      </c>
      <c r="I37" s="34" t="s">
        <v>602</v>
      </c>
      <c r="J37" s="34" t="s">
        <v>404</v>
      </c>
      <c r="K37" s="34" t="s">
        <v>278</v>
      </c>
      <c r="AW37" s="81" t="s">
        <v>438</v>
      </c>
      <c r="AX37" s="82"/>
      <c r="AY37" s="34" t="str">
        <f t="shared" si="6"/>
        <v>81281457</v>
      </c>
      <c r="BK37" s="34" t="s">
        <v>300</v>
      </c>
    </row>
    <row r="38" spans="1:64" ht="15.75" thickBot="1" x14ac:dyDescent="0.3">
      <c r="A38" s="34" t="str">
        <f>"                      &lt;TitleOther&gt;"&amp;BQ4&amp;"&lt;/TitleOther&gt;"</f>
        <v xml:space="preserve">                      &lt;TitleOther&gt;MR&lt;/TitleOther&gt;</v>
      </c>
      <c r="B38" s="34" t="s">
        <v>278</v>
      </c>
      <c r="C38" s="34" t="s">
        <v>277</v>
      </c>
      <c r="D38" s="34" t="s">
        <v>279</v>
      </c>
      <c r="E38" s="34" t="s">
        <v>279</v>
      </c>
      <c r="F38" s="34" t="str">
        <f>"                      &lt;TitleOther&gt;"&amp;BQ4&amp;"&lt;/TitleOther&gt;"</f>
        <v xml:space="preserve">                      &lt;TitleOther&gt;MR&lt;/TitleOther&gt;</v>
      </c>
      <c r="G38" s="34" t="str">
        <f>"                      &lt;TitleOther&gt;"&amp;BQ4&amp;"&lt;/TitleOther&gt;"</f>
        <v xml:space="preserve">                      &lt;TitleOther&gt;MR&lt;/TitleOther&gt;</v>
      </c>
      <c r="H38" s="34" t="str">
        <f>"                      &lt;TitleOther&gt;"&amp;BQ4&amp;"&lt;/TitleOther&gt;"</f>
        <v xml:space="preserve">                      &lt;TitleOther&gt;MR&lt;/TitleOther&gt;</v>
      </c>
      <c r="I38" s="34" t="str">
        <f>"                      &lt;TitleOther&gt;"&amp;BQ4&amp;"&lt;/TitleOther&gt;"</f>
        <v xml:space="preserve">                      &lt;TitleOther&gt;MR&lt;/TitleOther&gt;</v>
      </c>
      <c r="J38" s="34" t="s">
        <v>405</v>
      </c>
      <c r="K38" s="34" t="str">
        <f>"                      &lt;TitleOther&gt;"&amp;BQ4&amp;"&lt;/TitleOther&gt;"</f>
        <v xml:space="preserve">                      &lt;TitleOther&gt;MR&lt;/TitleOther&gt;</v>
      </c>
      <c r="AW38" s="81" t="s">
        <v>439</v>
      </c>
      <c r="AX38" s="82"/>
      <c r="AY38" s="34" t="str">
        <f t="shared" si="6"/>
        <v>81281458</v>
      </c>
      <c r="BK38" s="34" t="s">
        <v>300</v>
      </c>
    </row>
    <row r="39" spans="1:64" ht="15.75" thickBot="1" x14ac:dyDescent="0.3">
      <c r="A39" s="34" t="str">
        <f>"                      &lt;Forename&gt;"&amp;BR4&amp;"&lt;/Forename&gt;"</f>
        <v xml:space="preserve">                      &lt;Forename&gt;CHRIS&lt;/Forename&gt;</v>
      </c>
      <c r="B39" s="34" t="str">
        <f>"                      &lt;TitleOther&gt;"&amp;BQ4&amp;"&lt;/TitleOther&gt;"</f>
        <v xml:space="preserve">                      &lt;TitleOther&gt;MR&lt;/TitleOther&gt;</v>
      </c>
      <c r="C39" s="34" t="str">
        <f>"                    &lt;CCCCustomerID&gt;" &amp; AY4&amp;"&lt;/CCCCustomerID&gt;"</f>
        <v xml:space="preserve">                    &lt;CCCCustomerID&gt;18837309&lt;/CCCCustomerID&gt;</v>
      </c>
      <c r="D39" s="34" t="str">
        <f>"                    &lt;DoB&gt;"&amp;CB4&amp;"&lt;/DoB&gt;"</f>
        <v xml:space="preserve">                    &lt;DoB&gt;1984-01-20&lt;/DoB&gt;</v>
      </c>
      <c r="E39" s="34" t="str">
        <f>"                    &lt;DoB&gt;"&amp;CB4&amp;"&lt;/DoB&gt;"</f>
        <v xml:space="preserve">                    &lt;DoB&gt;1984-01-20&lt;/DoB&gt;</v>
      </c>
      <c r="F39" s="34" t="str">
        <f>"                      &lt;Forename&gt;"&amp;BR4&amp;"&lt;/Forename&gt;"</f>
        <v xml:space="preserve">                      &lt;Forename&gt;CHRIS&lt;/Forename&gt;</v>
      </c>
      <c r="G39" s="34" t="str">
        <f>"                      &lt;Forename&gt;"&amp;BR4&amp;"&lt;/Forename&gt;"</f>
        <v xml:space="preserve">                      &lt;Forename&gt;CHRIS&lt;/Forename&gt;</v>
      </c>
      <c r="H39" s="34" t="str">
        <f>"                      &lt;Forename&gt;"&amp;BR4&amp;"&lt;/Forename&gt;"</f>
        <v xml:space="preserve">                      &lt;Forename&gt;CHRIS&lt;/Forename&gt;</v>
      </c>
      <c r="I39" s="34" t="str">
        <f>"                      &lt;Forename&gt;"&amp;BR4&amp;"&lt;/Forename&gt;"</f>
        <v xml:space="preserve">                      &lt;Forename&gt;CHRIS&lt;/Forename&gt;</v>
      </c>
      <c r="J39" s="34" t="s">
        <v>406</v>
      </c>
      <c r="K39" s="34" t="str">
        <f>"                      &lt;Forename&gt;"&amp;BR4&amp;"&lt;/Forename&gt;"</f>
        <v xml:space="preserve">                      &lt;Forename&gt;CHRIS&lt;/Forename&gt;</v>
      </c>
      <c r="AW39" s="81" t="s">
        <v>440</v>
      </c>
      <c r="AX39" s="82"/>
      <c r="AY39" s="34" t="str">
        <f t="shared" si="6"/>
        <v>81281459</v>
      </c>
      <c r="BK39" s="34" t="s">
        <v>300</v>
      </c>
    </row>
    <row r="40" spans="1:64" ht="15.75" thickBot="1" x14ac:dyDescent="0.3">
      <c r="A40" s="34" t="str">
        <f>"                      &lt;Surname&gt;"&amp;BS4&amp;"&lt;/Surname&gt;"</f>
        <v xml:space="preserve">                      &lt;Surname&gt;ASH&lt;/Surname&gt;</v>
      </c>
      <c r="B40" s="34" t="str">
        <f>"                      &lt;TitleOther&gt;"&amp;BQ5&amp;"&lt;/TitleOther&gt;"</f>
        <v xml:space="preserve">                      &lt;TitleOther&gt;&lt;/TitleOther&gt;</v>
      </c>
      <c r="C40" s="34" t="str">
        <f>"                          &lt;ResidenceID&gt;"&amp;CC4&amp;"&lt;/ResidenceID&gt;"</f>
        <v xml:space="preserve">                          &lt;ResidenceID&gt;291116784&lt;/ResidenceID&gt;</v>
      </c>
      <c r="D40" s="34" t="s">
        <v>280</v>
      </c>
      <c r="E40" s="34" t="s">
        <v>280</v>
      </c>
      <c r="F40" s="34" t="str">
        <f>"                      &lt;Surname&gt;"&amp;BS4&amp;"&lt;/Surname&gt;"</f>
        <v xml:space="preserve">                      &lt;Surname&gt;ASH&lt;/Surname&gt;</v>
      </c>
      <c r="G40" s="34" t="str">
        <f>"                      &lt;Surname&gt;"&amp;BS4&amp;"&lt;/Surname&gt;"</f>
        <v xml:space="preserve">                      &lt;Surname&gt;ASH&lt;/Surname&gt;</v>
      </c>
      <c r="H40" s="34" t="str">
        <f>"                      &lt;Surname&gt;"&amp;BS4&amp;"&lt;/Surname&gt;"</f>
        <v xml:space="preserve">                      &lt;Surname&gt;ASH&lt;/Surname&gt;</v>
      </c>
      <c r="I40" s="34" t="str">
        <f>"                      &lt;Surname&gt;"&amp;BS4&amp;"&lt;/Surname&gt;"</f>
        <v xml:space="preserve">                      &lt;Surname&gt;ASH&lt;/Surname&gt;</v>
      </c>
      <c r="J40" s="34" t="s">
        <v>277</v>
      </c>
      <c r="K40" s="34" t="str">
        <f>"                      &lt;Surname&gt;"&amp;BS4&amp;"&lt;/Surname&gt;"</f>
        <v xml:space="preserve">                      &lt;Surname&gt;ASH&lt;/Surname&gt;</v>
      </c>
      <c r="AW40" s="81" t="s">
        <v>441</v>
      </c>
      <c r="AX40" s="82"/>
      <c r="AY40" s="34" t="str">
        <f t="shared" si="6"/>
        <v>81281460</v>
      </c>
      <c r="BK40" s="34" t="s">
        <v>300</v>
      </c>
    </row>
    <row r="41" spans="1:64" ht="15.75" thickBot="1" x14ac:dyDescent="0.3">
      <c r="A41" s="34" t="s">
        <v>279</v>
      </c>
      <c r="B41" s="34" t="str">
        <f>"                      &lt;Forename&gt;"&amp;BR4&amp;"&lt;/Forename&gt;"</f>
        <v xml:space="preserve">                      &lt;Forename&gt;CHRIS&lt;/Forename&gt;</v>
      </c>
      <c r="C41" s="34" t="s">
        <v>278</v>
      </c>
      <c r="D41" s="34" t="str">
        <f>"                      &lt;HouseNumber&gt;"&amp;CD4&amp;"&lt;/HouseNumber&gt;"</f>
        <v xml:space="preserve">                      &lt;HouseNumber&gt;75&lt;/HouseNumber&gt;</v>
      </c>
      <c r="E41" s="34" t="str">
        <f>"                      &lt;HouseNumber&gt;"&amp;CD4&amp;"&lt;/HouseNumber&gt;"</f>
        <v xml:space="preserve">                      &lt;HouseNumber&gt;75&lt;/HouseNumber&gt;</v>
      </c>
      <c r="F41" s="34" t="s">
        <v>279</v>
      </c>
      <c r="G41" s="34" t="s">
        <v>603</v>
      </c>
      <c r="H41" s="34" t="s">
        <v>603</v>
      </c>
      <c r="I41" s="34" t="s">
        <v>603</v>
      </c>
      <c r="J41" s="34" t="str">
        <f>"                    &lt;CCCCustomerID&gt;" &amp; AY4&amp;"&lt;/CCCCustomerID&gt;"</f>
        <v xml:space="preserve">                    &lt;CCCCustomerID&gt;18837309&lt;/CCCCustomerID&gt;</v>
      </c>
      <c r="K41" s="34" t="s">
        <v>279</v>
      </c>
      <c r="AW41" s="81" t="s">
        <v>442</v>
      </c>
      <c r="AX41" s="82"/>
      <c r="AY41" s="34" t="str">
        <f t="shared" si="6"/>
        <v>81281461</v>
      </c>
      <c r="BK41" s="34" t="s">
        <v>300</v>
      </c>
    </row>
    <row r="42" spans="1:64" ht="15.75" thickBot="1" x14ac:dyDescent="0.3">
      <c r="A42" s="34" t="str">
        <f>"                    &lt;DoB&gt;"&amp;CB4&amp;"&lt;/DoB&gt;"</f>
        <v xml:space="preserve">                    &lt;DoB&gt;1984-01-20&lt;/DoB&gt;</v>
      </c>
      <c r="B42" s="34" t="str">
        <f>"                      &lt;Surname&gt;"&amp;BS4&amp;"&lt;/Surname&gt;"</f>
        <v xml:space="preserve">                      &lt;Surname&gt;ASH&lt;/Surname&gt;</v>
      </c>
      <c r="C42" s="34" t="str">
        <f>"                      &lt;TitleOther&gt;"&amp;BQ4&amp;"&lt;/TitleOther&gt;"</f>
        <v xml:space="preserve">                      &lt;TitleOther&gt;MR&lt;/TitleOther&gt;</v>
      </c>
      <c r="D42" s="34" t="str">
        <f>"                      &lt;Street1&gt;"&amp;CE4&amp;"&lt;/Street1&gt;"</f>
        <v xml:space="preserve">                      &lt;Street1&gt;THE RIDGE&lt;/Street1&gt;</v>
      </c>
      <c r="E42" s="34" t="str">
        <f>"                      &lt;Street1&gt;"&amp;CE4&amp;"&lt;/Street1&gt;"</f>
        <v xml:space="preserve">                      &lt;Street1&gt;THE RIDGE&lt;/Street1&gt;</v>
      </c>
      <c r="F42" s="34" t="str">
        <f>"                    &lt;DoB&gt;"&amp;CB4&amp;"&lt;/DoB&gt;"</f>
        <v xml:space="preserve">                    &lt;DoB&gt;1984-01-20&lt;/DoB&gt;</v>
      </c>
      <c r="G42" s="34" t="str">
        <f>"                    &lt;DoB&gt;"&amp;CB4&amp;"&lt;/DoB&gt;"</f>
        <v xml:space="preserve">                    &lt;DoB&gt;1984-01-20&lt;/DoB&gt;</v>
      </c>
      <c r="H42" s="34" t="str">
        <f>"                    &lt;DoB&gt;"&amp;CB4&amp;"&lt;/DoB&gt;"</f>
        <v xml:space="preserve">                    &lt;DoB&gt;1984-01-20&lt;/DoB&gt;</v>
      </c>
      <c r="I42" s="34" t="str">
        <f>"                    &lt;DoB&gt;"&amp;CB4&amp;"&lt;/DoB&gt;"</f>
        <v xml:space="preserve">                    &lt;DoB&gt;1984-01-20&lt;/DoB&gt;</v>
      </c>
      <c r="J42" s="34" t="str">
        <f>"                          &lt;ResidenceID&gt;"&amp;CC4&amp;"&lt;/ResidenceID&gt;"</f>
        <v xml:space="preserve">                          &lt;ResidenceID&gt;291116784&lt;/ResidenceID&gt;</v>
      </c>
      <c r="K42" s="34" t="str">
        <f>"                    &lt;DoB&gt;"&amp;CB4&amp;"&lt;/DoB&gt;"</f>
        <v xml:space="preserve">                    &lt;DoB&gt;1984-01-20&lt;/DoB&gt;</v>
      </c>
      <c r="AW42" s="81" t="s">
        <v>443</v>
      </c>
      <c r="AX42" s="82"/>
      <c r="AY42" s="34" t="str">
        <f t="shared" si="6"/>
        <v>81281462</v>
      </c>
      <c r="BK42" s="34" t="s">
        <v>300</v>
      </c>
    </row>
    <row r="43" spans="1:64" ht="15.75" thickBot="1" x14ac:dyDescent="0.3">
      <c r="A43" s="34" t="s">
        <v>280</v>
      </c>
      <c r="B43" s="34" t="s">
        <v>279</v>
      </c>
      <c r="C43" s="34" t="str">
        <f>"                      &lt;Forename&gt;"&amp;BR4&amp;"&lt;/Forename&gt;"</f>
        <v xml:space="preserve">                      &lt;Forename&gt;CHRIS&lt;/Forename&gt;</v>
      </c>
      <c r="D43" s="34" t="str">
        <f>"                      &lt;Town&gt;"&amp;CF4&amp;"&lt;/Town&gt;"</f>
        <v xml:space="preserve">                      &lt;Town&gt;STOCKPORT&lt;/Town&gt;</v>
      </c>
      <c r="E43" s="34" t="str">
        <f>"                      &lt;Town&gt;"&amp;CF4&amp;"&lt;/Town&gt;"</f>
        <v xml:space="preserve">                      &lt;Town&gt;STOCKPORT&lt;/Town&gt;</v>
      </c>
      <c r="F43" s="34" t="s">
        <v>280</v>
      </c>
      <c r="G43" s="34" t="s">
        <v>604</v>
      </c>
      <c r="H43" s="34" t="s">
        <v>604</v>
      </c>
      <c r="I43" s="34" t="s">
        <v>604</v>
      </c>
      <c r="J43" s="34" t="s">
        <v>278</v>
      </c>
      <c r="K43" s="34" t="s">
        <v>280</v>
      </c>
      <c r="AW43" s="81" t="s">
        <v>444</v>
      </c>
      <c r="AX43" s="82"/>
      <c r="AY43" s="34" t="str">
        <f t="shared" si="6"/>
        <v>81281463</v>
      </c>
      <c r="BK43" s="34" t="s">
        <v>300</v>
      </c>
    </row>
    <row r="44" spans="1:64" ht="15.75" thickBot="1" x14ac:dyDescent="0.3">
      <c r="A44" s="34" t="s">
        <v>282</v>
      </c>
      <c r="B44" s="34" t="str">
        <f>"                    &lt;DoB&gt;"&amp;CB4&amp;"&lt;/DoB&gt;"</f>
        <v xml:space="preserve">                    &lt;DoB&gt;1984-01-20&lt;/DoB&gt;</v>
      </c>
      <c r="C44" s="34" t="s">
        <v>281</v>
      </c>
      <c r="D44" s="34" t="str">
        <f>"                      &lt;PostCode&gt;"&amp;CH4&amp;"&lt;/PostCode&gt;"</f>
        <v xml:space="preserve">                      &lt;PostCode&gt;SK6 7ER&lt;/PostCode&gt;</v>
      </c>
      <c r="E44" s="34" t="str">
        <f>"                      &lt;PostCode&gt;"&amp;CH4&amp;"&lt;/PostCode&gt;"</f>
        <v xml:space="preserve">                      &lt;PostCode&gt;SK6 7ER&lt;/PostCode&gt;</v>
      </c>
      <c r="F44" s="34" t="s">
        <v>282</v>
      </c>
      <c r="G44" s="34" t="str">
        <f>"                      &lt;HouseNumber&gt;"&amp;CD4&amp;"&lt;/HouseNumber&gt;"</f>
        <v xml:space="preserve">                      &lt;HouseNumber&gt;75&lt;/HouseNumber&gt;</v>
      </c>
      <c r="H44" s="34" t="str">
        <f>"                      &lt;HouseNumber&gt;"&amp;CD4&amp;"&lt;/HouseNumber&gt;"</f>
        <v xml:space="preserve">                      &lt;HouseNumber&gt;75&lt;/HouseNumber&gt;</v>
      </c>
      <c r="I44" s="34" t="str">
        <f>"                      &lt;HouseNumber&gt;"&amp;CD4&amp;"&lt;/HouseNumber&gt;"</f>
        <v xml:space="preserve">                      &lt;HouseNumber&gt;75&lt;/HouseNumber&gt;</v>
      </c>
      <c r="J44" s="34" t="str">
        <f>"                      &lt;TitleOther&gt;"&amp;BQ4&amp;"&lt;/TitleOther&gt;"</f>
        <v xml:space="preserve">                      &lt;TitleOther&gt;MR&lt;/TitleOther&gt;</v>
      </c>
      <c r="K44" s="34" t="s">
        <v>282</v>
      </c>
      <c r="AW44" s="81" t="s">
        <v>445</v>
      </c>
      <c r="AX44" s="82"/>
      <c r="AY44" s="34" t="str">
        <f t="shared" si="6"/>
        <v>81281464</v>
      </c>
      <c r="BK44" s="34" t="s">
        <v>300</v>
      </c>
    </row>
    <row r="45" spans="1:64" ht="15.75" thickBot="1" x14ac:dyDescent="0.3">
      <c r="A45" s="34" t="s">
        <v>283</v>
      </c>
      <c r="B45" s="34" t="s">
        <v>280</v>
      </c>
      <c r="C45" s="34" t="str">
        <f>"                      &lt;Surname&gt;"&amp;BS4&amp;"&lt;/Surname&gt;"</f>
        <v xml:space="preserve">                      &lt;Surname&gt;ASH&lt;/Surname&gt;</v>
      </c>
      <c r="D45" s="34" t="s">
        <v>285</v>
      </c>
      <c r="E45" s="34" t="s">
        <v>285</v>
      </c>
      <c r="F45" s="34" t="s">
        <v>283</v>
      </c>
      <c r="G45" s="34" t="str">
        <f>"                      &lt;Street1&gt;"&amp;CE4&amp;"&lt;/Street1&gt;"</f>
        <v xml:space="preserve">                      &lt;Street1&gt;THE RIDGE&lt;/Street1&gt;</v>
      </c>
      <c r="H45" s="34" t="str">
        <f>"                      &lt;Street1&gt;"&amp;CE4&amp;"&lt;/Street1&gt;"</f>
        <v xml:space="preserve">                      &lt;Street1&gt;THE RIDGE&lt;/Street1&gt;</v>
      </c>
      <c r="I45" s="34" t="str">
        <f>"                      &lt;Street1&gt;"&amp;CE4&amp;"&lt;/Street1&gt;"</f>
        <v xml:space="preserve">                      &lt;Street1&gt;THE RIDGE&lt;/Street1&gt;</v>
      </c>
      <c r="J45" s="34" t="str">
        <f>"                      &lt;Forename&gt;"&amp;BR4&amp;"&lt;/Forename&gt;"</f>
        <v xml:space="preserve">                      &lt;Forename&gt;CHRIS&lt;/Forename&gt;</v>
      </c>
      <c r="K45" s="34" t="s">
        <v>283</v>
      </c>
      <c r="AW45" s="81" t="s">
        <v>446</v>
      </c>
      <c r="AX45" s="82"/>
      <c r="AY45" s="34" t="str">
        <f t="shared" si="6"/>
        <v>81281465</v>
      </c>
      <c r="BK45" s="34" t="s">
        <v>300</v>
      </c>
    </row>
    <row r="46" spans="1:64" ht="15.75" thickBot="1" x14ac:dyDescent="0.3">
      <c r="A46" s="34" t="str">
        <f>"                      &lt;HouseNumber&gt;"&amp;CD4&amp;"&lt;/HouseNumber&gt;"</f>
        <v xml:space="preserve">                      &lt;HouseNumber&gt;75&lt;/HouseNumber&gt;</v>
      </c>
      <c r="B46" s="34" t="s">
        <v>282</v>
      </c>
      <c r="C46" s="34" t="s">
        <v>279</v>
      </c>
      <c r="D46" s="34" t="str">
        <f>"                    &lt;CCCAliasID&gt;"&amp;AP4&amp;"&lt;/CCCAliasID&gt;"</f>
        <v xml:space="preserve">                    &lt;CCCAliasID&gt;3464038&lt;/CCCAliasID&gt;</v>
      </c>
      <c r="E46" s="34" t="str">
        <f>"                    &lt;CCCAssocID&gt;"&amp;AL4&amp;"&lt;/CCCAssocID&gt;"</f>
        <v xml:space="preserve">                    &lt;CCCAssocID&gt;22934024&lt;/CCCAssocID&gt;</v>
      </c>
      <c r="F46" s="34" t="str">
        <f>"                      &lt;HouseNumber&gt;"&amp;CD4&amp;"&lt;/HouseNumber&gt;"</f>
        <v xml:space="preserve">                      &lt;HouseNumber&gt;75&lt;/HouseNumber&gt;</v>
      </c>
      <c r="G46" s="34" t="str">
        <f>"                      &lt;Town&gt;"&amp;CG4&amp;"&lt;/Town&gt;"</f>
        <v xml:space="preserve">                      &lt;Town&gt;CHESHIRE&lt;/Town&gt;</v>
      </c>
      <c r="H46" s="34" t="str">
        <f>"                      &lt;Town&gt;"&amp;CF4&amp;"&lt;/Town&gt;"</f>
        <v xml:space="preserve">                      &lt;Town&gt;STOCKPORT&lt;/Town&gt;</v>
      </c>
      <c r="I46" s="34" t="str">
        <f>"                      &lt;Town&gt;"&amp;CF4&amp;"&lt;/Town&gt;"</f>
        <v xml:space="preserve">                      &lt;Town&gt;STOCKPORT&lt;/Town&gt;</v>
      </c>
      <c r="J46" s="34" t="str">
        <f>"                      &lt;Surname&gt;"&amp;BS4&amp;"&lt;/Surname&gt;"</f>
        <v xml:space="preserve">                      &lt;Surname&gt;ASH&lt;/Surname&gt;</v>
      </c>
      <c r="K46" s="34" t="str">
        <f>"                      &lt;HouseNumber&gt;"&amp;CD4&amp;"&lt;/HouseNumber&gt;"</f>
        <v xml:space="preserve">                      &lt;HouseNumber&gt;75&lt;/HouseNumber&gt;</v>
      </c>
      <c r="AW46" s="81" t="s">
        <v>447</v>
      </c>
      <c r="AX46" s="82"/>
      <c r="AY46" s="34" t="str">
        <f t="shared" si="6"/>
        <v>81281466</v>
      </c>
      <c r="BK46" s="34" t="s">
        <v>300</v>
      </c>
    </row>
    <row r="47" spans="1:64" ht="15.75" thickBot="1" x14ac:dyDescent="0.3">
      <c r="A47" s="34" t="str">
        <f>"                      &lt;Street1&gt;"&amp;CE4&amp;"&lt;/Street1&gt;"</f>
        <v xml:space="preserve">                      &lt;Street1&gt;THE RIDGE&lt;/Street1&gt;</v>
      </c>
      <c r="B47" s="34" t="s">
        <v>283</v>
      </c>
      <c r="C47" s="34" t="str">
        <f>"                    &lt;DoB&gt;"&amp;CB4&amp;"&lt;/DoB&gt;"</f>
        <v xml:space="preserve">                    &lt;DoB&gt;1984-01-20&lt;/DoB&gt;</v>
      </c>
      <c r="D47" s="34" t="s">
        <v>286</v>
      </c>
      <c r="E47" s="34" t="s">
        <v>286</v>
      </c>
      <c r="F47" s="34" t="str">
        <f>"                      &lt;Street1&gt;"&amp;CE4&amp;"&lt;/Street1&gt;"</f>
        <v xml:space="preserve">                      &lt;Street1&gt;THE RIDGE&lt;/Street1&gt;</v>
      </c>
      <c r="G47" s="34" t="str">
        <f>"                      &lt;PostCode&gt;"&amp;CH4&amp;"&lt;/PostCode&gt;"</f>
        <v xml:space="preserve">                      &lt;PostCode&gt;SK6 7ER&lt;/PostCode&gt;</v>
      </c>
      <c r="H47" s="34" t="str">
        <f>"                      &lt;PostCode&gt;"&amp;CH4&amp;"&lt;/PostCode&gt;"</f>
        <v xml:space="preserve">                      &lt;PostCode&gt;SK6 7ER&lt;/PostCode&gt;</v>
      </c>
      <c r="I47" s="34" t="str">
        <f>"                      &lt;PostCode&gt;"&amp;CH4&amp;"&lt;/PostCode&gt;"</f>
        <v xml:space="preserve">                      &lt;PostCode&gt;SK6 7ER&lt;/PostCode&gt;</v>
      </c>
      <c r="J47" s="34" t="s">
        <v>279</v>
      </c>
      <c r="K47" s="34" t="str">
        <f>"                      &lt;Street1&gt;"&amp;CE4&amp;"&lt;/Street1&gt;"</f>
        <v xml:space="preserve">                      &lt;Street1&gt;THE RIDGE&lt;/Street1&gt;</v>
      </c>
      <c r="AW47" s="81" t="s">
        <v>448</v>
      </c>
      <c r="AX47" s="82"/>
      <c r="AY47" s="34" t="str">
        <f t="shared" si="6"/>
        <v>81281467</v>
      </c>
      <c r="BK47" s="34" t="s">
        <v>300</v>
      </c>
    </row>
    <row r="48" spans="1:64" ht="15.75" thickBot="1" x14ac:dyDescent="0.3">
      <c r="A48" s="34" t="s">
        <v>284</v>
      </c>
      <c r="B48" s="34" t="str">
        <f>"                      &lt;HouseNumber&gt;"&amp;CD4&amp;"&lt;/HouseNumber&gt;"</f>
        <v xml:space="preserve">                      &lt;HouseNumber&gt;75&lt;/HouseNumber&gt;</v>
      </c>
      <c r="C48" s="34" t="s">
        <v>280</v>
      </c>
      <c r="D48" s="34" t="s">
        <v>288</v>
      </c>
      <c r="E48" s="34" t="s">
        <v>288</v>
      </c>
      <c r="F48" s="34" t="s">
        <v>284</v>
      </c>
      <c r="G48" s="34" t="s">
        <v>605</v>
      </c>
      <c r="H48" s="34" t="s">
        <v>605</v>
      </c>
      <c r="I48" s="34" t="s">
        <v>605</v>
      </c>
      <c r="J48" s="34" t="str">
        <f>"                    &lt;DoB&gt;"&amp;CB4&amp;"&lt;/DoB&gt;"</f>
        <v xml:space="preserve">                    &lt;DoB&gt;1984-01-20&lt;/DoB&gt;</v>
      </c>
      <c r="K48" s="34" t="s">
        <v>284</v>
      </c>
      <c r="AW48" s="81" t="s">
        <v>449</v>
      </c>
      <c r="AX48" s="82"/>
      <c r="AY48" s="34" t="str">
        <f t="shared" si="6"/>
        <v>81281468</v>
      </c>
      <c r="BK48" s="34" t="s">
        <v>300</v>
      </c>
    </row>
    <row r="49" spans="1:63" ht="15.75" thickBot="1" x14ac:dyDescent="0.3">
      <c r="A49" s="34" t="str">
        <f>"                      &lt;Town&gt;"&amp;CF4&amp;"&lt;/Town&gt;"</f>
        <v xml:space="preserve">                      &lt;Town&gt;STOCKPORT&lt;/Town&gt;</v>
      </c>
      <c r="B49" s="34" t="str">
        <f>"                      &lt;Street1&gt;"&amp;CE4&amp;"&lt;/Street1&gt;"</f>
        <v xml:space="preserve">                      &lt;Street1&gt;THE RIDGE&lt;/Street1&gt;</v>
      </c>
      <c r="C49" s="34" t="str">
        <f>"                      &lt;HouseNumber&gt;"&amp;CD4&amp;"&lt;/HouseNumber&gt;"</f>
        <v xml:space="preserve">                      &lt;HouseNumber&gt;75&lt;/HouseNumber&gt;</v>
      </c>
      <c r="D49" s="34" t="s">
        <v>289</v>
      </c>
      <c r="E49" s="34" t="s">
        <v>289</v>
      </c>
      <c r="F49" s="34" t="str">
        <f>"                      &lt;Town&gt;"&amp;CF4&amp;"&lt;/Town&gt;"</f>
        <v xml:space="preserve">                      &lt;Town&gt;STOCKPORT&lt;/Town&gt;</v>
      </c>
      <c r="G49" s="34" t="str">
        <f>"                                        &lt;CCCInsolvencyOrderID&gt;"&amp;AB4&amp;"&lt;/CCCInsolvencyOrderID&gt;"</f>
        <v xml:space="preserve">                                        &lt;CCCInsolvencyOrderID&gt;1712894&lt;/CCCInsolvencyOrderID&gt;</v>
      </c>
      <c r="H49" s="34" t="str">
        <f>"                                        &lt;CCCInsolvencyOrderID&gt;"&amp;X4&amp;"&lt;/CCCInsolvencyOrderID&gt;"</f>
        <v xml:space="preserve">                                        &lt;CCCInsolvencyOrderID&gt;1713848&lt;/CCCInsolvencyOrderID&gt;</v>
      </c>
      <c r="I49" s="34" t="str">
        <f>"                                        &lt;CCCERID&gt;"&amp;O4&amp;"&lt;/CCCERID&gt;"</f>
        <v xml:space="preserve">                                        &lt;CCCERID&gt;181170786 &lt;/CCCERID&gt;</v>
      </c>
      <c r="J49" s="34" t="s">
        <v>280</v>
      </c>
      <c r="K49" s="34" t="str">
        <f>"                      &lt;Town&gt;"&amp;CF4&amp;"&lt;/Town&gt;"</f>
        <v xml:space="preserve">                      &lt;Town&gt;STOCKPORT&lt;/Town&gt;</v>
      </c>
      <c r="AW49" s="81" t="s">
        <v>450</v>
      </c>
      <c r="AX49" s="82"/>
      <c r="BK49" s="34" t="s">
        <v>300</v>
      </c>
    </row>
    <row r="50" spans="1:63" x14ac:dyDescent="0.25">
      <c r="A50" s="34" t="str">
        <f>"                      &lt;PostCode&gt;"&amp;CH4&amp;"&lt;/PostCode&gt;"</f>
        <v xml:space="preserve">                      &lt;PostCode&gt;SK6 7ER&lt;/PostCode&gt;</v>
      </c>
      <c r="B50" s="34" t="s">
        <v>284</v>
      </c>
      <c r="C50" s="34" t="str">
        <f>"                      &lt;Street1&gt;"&amp;CE4&amp;"&lt;/Street1&gt;"</f>
        <v xml:space="preserve">                      &lt;Street1&gt;THE RIDGE&lt;/Street1&gt;</v>
      </c>
      <c r="D50" s="34" t="s">
        <v>290</v>
      </c>
      <c r="E50" s="34" t="s">
        <v>290</v>
      </c>
      <c r="F50" s="34" t="str">
        <f>"                      &lt;PostCode&gt;"&amp;CH4&amp;"&lt;/PostCode&gt;"</f>
        <v xml:space="preserve">                      &lt;PostCode&gt;SK6 7ER&lt;/PostCode&gt;</v>
      </c>
      <c r="G50" s="34" t="s">
        <v>644</v>
      </c>
      <c r="H50" s="34" t="s">
        <v>606</v>
      </c>
      <c r="I50" s="34" t="str">
        <f>"                                        &lt;UserID&gt;53475517-150b-4883-a468-73fb6ec7cb04&lt;/UserID&gt;"</f>
        <v xml:space="preserve">                                        &lt;UserID&gt;53475517-150b-4883-a468-73fb6ec7cb04&lt;/UserID&gt;</v>
      </c>
      <c r="J50" s="34" t="s">
        <v>282</v>
      </c>
      <c r="K50" s="34" t="str">
        <f>"                      &lt;PostCode&gt;"&amp;CH4&amp;"&lt;/PostCode&gt;"</f>
        <v xml:space="preserve">                      &lt;PostCode&gt;SK6 7ER&lt;/PostCode&gt;</v>
      </c>
      <c r="BK50" s="34" t="s">
        <v>300</v>
      </c>
    </row>
    <row r="51" spans="1:63" x14ac:dyDescent="0.25">
      <c r="A51" s="34" t="s">
        <v>285</v>
      </c>
      <c r="B51" s="34" t="str">
        <f>"                      &lt;Town&gt;"&amp;CF4&amp;"&lt;/Town&gt;"</f>
        <v xml:space="preserve">                      &lt;Town&gt;STOCKPORT&lt;/Town&gt;</v>
      </c>
      <c r="C51" s="34" t="str">
        <f>"                      &lt;Town&gt;"&amp;CF4&amp;"&lt;/Town&gt;"</f>
        <v xml:space="preserve">                      &lt;Town&gt;STOCKPORT&lt;/Town&gt;</v>
      </c>
      <c r="D51" s="34" t="s">
        <v>291</v>
      </c>
      <c r="E51" s="34" t="s">
        <v>291</v>
      </c>
      <c r="F51" s="34" t="s">
        <v>285</v>
      </c>
      <c r="G51" s="34" t="s">
        <v>645</v>
      </c>
      <c r="H51" s="34" t="s">
        <v>607</v>
      </c>
      <c r="I51" s="34" t="s">
        <v>606</v>
      </c>
      <c r="J51" s="34" t="s">
        <v>283</v>
      </c>
      <c r="K51" s="34" t="s">
        <v>285</v>
      </c>
      <c r="BK51" s="34" t="s">
        <v>300</v>
      </c>
    </row>
    <row r="52" spans="1:63" x14ac:dyDescent="0.25">
      <c r="A52" s="34" t="str">
        <f>"                    &lt;CCCInsolvencyOrderID&gt;"&amp;AT4&amp;"&lt;/CCCInsolvencyOrderID&gt;"</f>
        <v xml:space="preserve">                    &lt;CCCInsolvencyOrderID&gt;1712867&lt;/CCCInsolvencyOrderID&gt;</v>
      </c>
      <c r="B52" s="34" t="str">
        <f>"                      &lt;PostCode&gt;"&amp;CH4&amp;"&lt;/PostCode&gt;"</f>
        <v xml:space="preserve">                      &lt;PostCode&gt;SK6 7ER&lt;/PostCode&gt;</v>
      </c>
      <c r="C52" s="34" t="str">
        <f>"                      &lt;PostCode&gt;"&amp;CH4&amp;"&lt;/PostCode&gt;"</f>
        <v xml:space="preserve">                      &lt;PostCode&gt;SK6 7ER&lt;/PostCode&gt;</v>
      </c>
      <c r="D52" s="34" t="s">
        <v>292</v>
      </c>
      <c r="E52" s="34" t="s">
        <v>292</v>
      </c>
      <c r="F52" s="34" t="str">
        <f>"                    &lt;CCCInsolvencyOrderID&gt;"&amp;AI4&amp;"&lt;/CCCInsolvencyOrderID&gt;"</f>
        <v xml:space="preserve">                    &lt;CCCInsolvencyOrderID&gt;1712849&lt;/CCCInsolvencyOrderID&gt;</v>
      </c>
      <c r="G52" s="34" t="s">
        <v>606</v>
      </c>
      <c r="H52" s="34" t="s">
        <v>608</v>
      </c>
      <c r="I52" s="34" t="s">
        <v>607</v>
      </c>
      <c r="J52" s="34" t="str">
        <f>"                      &lt;HouseNumber&gt;"&amp;CD4&amp;"&lt;/HouseNumber&gt;"</f>
        <v xml:space="preserve">                      &lt;HouseNumber&gt;75&lt;/HouseNumber&gt;</v>
      </c>
      <c r="K52" s="34" t="str">
        <f>"                    &lt;CCCAddressLinkID&gt;"&amp;Q4&amp;"&lt;/CCCAddressLinkID&gt;"</f>
        <v xml:space="preserve">                    &lt;CCCAddressLinkID&gt;81281455&lt;/CCCAddressLinkID&gt;</v>
      </c>
      <c r="BK52" s="34" t="s">
        <v>300</v>
      </c>
    </row>
    <row r="53" spans="1:63" x14ac:dyDescent="0.25">
      <c r="A53" s="34" t="s">
        <v>286</v>
      </c>
      <c r="B53" s="34" t="s">
        <v>285</v>
      </c>
      <c r="C53" s="34" t="s">
        <v>285</v>
      </c>
      <c r="D53" s="34" t="s">
        <v>293</v>
      </c>
      <c r="E53" s="34" t="s">
        <v>293</v>
      </c>
      <c r="F53" s="34" t="s">
        <v>286</v>
      </c>
      <c r="G53" s="34" t="s">
        <v>607</v>
      </c>
      <c r="H53" s="34" t="s">
        <v>609</v>
      </c>
      <c r="I53" s="34" t="s">
        <v>608</v>
      </c>
      <c r="J53" s="34" t="str">
        <f>"                      &lt;Street1&gt;"&amp;CE4&amp;"&lt;/Street1&gt;"</f>
        <v xml:space="preserve">                      &lt;Street1&gt;THE RIDGE&lt;/Street1&gt;</v>
      </c>
      <c r="K53" s="34" t="s">
        <v>286</v>
      </c>
      <c r="BK53" s="34" t="s">
        <v>300</v>
      </c>
    </row>
    <row r="54" spans="1:63" x14ac:dyDescent="0.25">
      <c r="A54" s="34" t="s">
        <v>288</v>
      </c>
      <c r="B54" s="34" t="str">
        <f>"                    &lt;CCCCCJCasePerID&gt;"&amp;CI4&amp;"&lt;/CCCCCJCasePerID&gt;"</f>
        <v xml:space="preserve">                    &lt;CCCCCJCasePerID&gt;18837309&lt;/CCCCCJCasePerID&gt;</v>
      </c>
      <c r="C54" s="34" t="s">
        <v>423</v>
      </c>
      <c r="D54" s="34" t="s">
        <v>294</v>
      </c>
      <c r="E54" s="34" t="s">
        <v>294</v>
      </c>
      <c r="F54" s="34" t="s">
        <v>288</v>
      </c>
      <c r="G54" s="34" t="s">
        <v>608</v>
      </c>
      <c r="H54" s="34" t="s">
        <v>610</v>
      </c>
      <c r="I54" s="34" t="s">
        <v>609</v>
      </c>
      <c r="J54" s="34" t="s">
        <v>284</v>
      </c>
      <c r="K54" s="34" t="s">
        <v>288</v>
      </c>
      <c r="BK54" s="34" t="s">
        <v>300</v>
      </c>
    </row>
    <row r="55" spans="1:63" x14ac:dyDescent="0.25">
      <c r="A55" s="34" t="s">
        <v>289</v>
      </c>
      <c r="B55" s="34" t="s">
        <v>286</v>
      </c>
      <c r="C55" s="34" t="str">
        <f>"                    &lt;CCCAccountID&gt;"&amp;CJ4&amp;"&lt;/CCCAccountID&gt;"</f>
        <v xml:space="preserve">                    &lt;CCCAccountID&gt;&lt;/CCCAccountID&gt;</v>
      </c>
      <c r="D55" s="34" t="s">
        <v>295</v>
      </c>
      <c r="E55" s="34" t="s">
        <v>295</v>
      </c>
      <c r="F55" s="34" t="s">
        <v>289</v>
      </c>
      <c r="G55" s="34" t="s">
        <v>609</v>
      </c>
      <c r="H55" s="34" t="s">
        <v>611</v>
      </c>
      <c r="I55" s="34" t="s">
        <v>610</v>
      </c>
      <c r="J55" s="34" t="str">
        <f>"                      &lt;Town&gt;"&amp;CF4&amp;"&lt;/Town&gt;"</f>
        <v xml:space="preserve">                      &lt;Town&gt;STOCKPORT&lt;/Town&gt;</v>
      </c>
      <c r="K55" s="34" t="s">
        <v>289</v>
      </c>
      <c r="BK55" s="34" t="s">
        <v>300</v>
      </c>
    </row>
    <row r="56" spans="1:63" x14ac:dyDescent="0.25">
      <c r="A56" s="34" t="s">
        <v>290</v>
      </c>
      <c r="B56" s="34" t="s">
        <v>288</v>
      </c>
      <c r="C56" s="34" t="str">
        <f>"                    &lt;CCCShAccHolderID&gt;"&amp;CK4&amp;"&lt;/CCCShAccHolderID&gt;"</f>
        <v xml:space="preserve">                    &lt;CCCShAccHolderID&gt;&lt;/CCCShAccHolderID&gt;</v>
      </c>
      <c r="D56" s="34" t="s">
        <v>296</v>
      </c>
      <c r="E56" s="34" t="s">
        <v>296</v>
      </c>
      <c r="F56" s="34" t="s">
        <v>290</v>
      </c>
      <c r="G56" s="34" t="s">
        <v>610</v>
      </c>
      <c r="H56" s="34" t="s">
        <v>612</v>
      </c>
      <c r="I56" s="34" t="s">
        <v>611</v>
      </c>
      <c r="J56" s="34" t="str">
        <f>"                      &lt;PostCode&gt;"&amp;CH4&amp;"&lt;/PostCode&gt;"</f>
        <v xml:space="preserve">                      &lt;PostCode&gt;SK6 7ER&lt;/PostCode&gt;</v>
      </c>
      <c r="K56" s="34" t="s">
        <v>290</v>
      </c>
      <c r="BK56" s="34" t="s">
        <v>300</v>
      </c>
    </row>
    <row r="57" spans="1:63" x14ac:dyDescent="0.25">
      <c r="A57" s="34" t="s">
        <v>291</v>
      </c>
      <c r="B57" s="34" t="s">
        <v>289</v>
      </c>
      <c r="C57" s="34" t="s">
        <v>286</v>
      </c>
      <c r="F57" s="34" t="s">
        <v>291</v>
      </c>
      <c r="G57" s="34" t="s">
        <v>611</v>
      </c>
      <c r="H57" s="34" t="s">
        <v>613</v>
      </c>
      <c r="I57" s="34" t="s">
        <v>612</v>
      </c>
      <c r="J57" s="34" t="s">
        <v>285</v>
      </c>
      <c r="K57" s="34" t="s">
        <v>291</v>
      </c>
      <c r="BK57" s="34" t="s">
        <v>300</v>
      </c>
    </row>
    <row r="58" spans="1:63" x14ac:dyDescent="0.25">
      <c r="A58" s="34" t="s">
        <v>292</v>
      </c>
      <c r="B58" s="34" t="s">
        <v>290</v>
      </c>
      <c r="C58" s="34" t="s">
        <v>288</v>
      </c>
      <c r="F58" s="34" t="s">
        <v>292</v>
      </c>
      <c r="G58" s="34" t="s">
        <v>612</v>
      </c>
      <c r="H58" s="34" t="s">
        <v>614</v>
      </c>
      <c r="I58" s="34" t="s">
        <v>613</v>
      </c>
      <c r="J58" s="34" t="s">
        <v>423</v>
      </c>
      <c r="K58" s="34" t="s">
        <v>292</v>
      </c>
      <c r="BK58" s="34" t="s">
        <v>300</v>
      </c>
    </row>
    <row r="59" spans="1:63" x14ac:dyDescent="0.25">
      <c r="A59" s="34" t="s">
        <v>293</v>
      </c>
      <c r="B59" s="34" t="s">
        <v>291</v>
      </c>
      <c r="C59" s="34" t="s">
        <v>289</v>
      </c>
      <c r="F59" s="34" t="s">
        <v>293</v>
      </c>
      <c r="G59" s="34" t="s">
        <v>613</v>
      </c>
      <c r="H59" s="34" t="s">
        <v>296</v>
      </c>
      <c r="I59" s="34" t="s">
        <v>614</v>
      </c>
      <c r="J59" s="34" t="s">
        <v>414</v>
      </c>
      <c r="K59" s="34" t="s">
        <v>293</v>
      </c>
      <c r="BK59" s="34" t="s">
        <v>300</v>
      </c>
    </row>
    <row r="60" spans="1:63" x14ac:dyDescent="0.25">
      <c r="A60" s="34" t="s">
        <v>294</v>
      </c>
      <c r="B60" s="34" t="s">
        <v>292</v>
      </c>
      <c r="C60" s="34" t="s">
        <v>290</v>
      </c>
      <c r="F60" s="34" t="s">
        <v>294</v>
      </c>
      <c r="G60" s="34" t="s">
        <v>614</v>
      </c>
      <c r="I60" s="34" t="s">
        <v>296</v>
      </c>
      <c r="J60" s="34" t="s">
        <v>286</v>
      </c>
      <c r="K60" s="34" t="s">
        <v>294</v>
      </c>
      <c r="BK60" s="34" t="s">
        <v>300</v>
      </c>
    </row>
    <row r="61" spans="1:63" x14ac:dyDescent="0.25">
      <c r="A61" s="34" t="s">
        <v>295</v>
      </c>
      <c r="B61" s="34" t="s">
        <v>293</v>
      </c>
      <c r="C61" s="34" t="s">
        <v>291</v>
      </c>
      <c r="F61" s="34" t="s">
        <v>295</v>
      </c>
      <c r="G61" s="34" t="s">
        <v>296</v>
      </c>
      <c r="J61" s="34" t="s">
        <v>288</v>
      </c>
      <c r="K61" s="34" t="s">
        <v>295</v>
      </c>
      <c r="BK61" s="34" t="s">
        <v>300</v>
      </c>
    </row>
    <row r="62" spans="1:63" x14ac:dyDescent="0.25">
      <c r="A62" s="34" t="s">
        <v>296</v>
      </c>
      <c r="B62" s="34" t="s">
        <v>294</v>
      </c>
      <c r="C62" s="34" t="s">
        <v>292</v>
      </c>
      <c r="F62" s="34" t="s">
        <v>296</v>
      </c>
      <c r="J62" s="34" t="s">
        <v>289</v>
      </c>
      <c r="K62" s="34" t="s">
        <v>296</v>
      </c>
      <c r="BK62" s="34" t="s">
        <v>300</v>
      </c>
    </row>
    <row r="63" spans="1:63" x14ac:dyDescent="0.25">
      <c r="B63" s="34" t="s">
        <v>295</v>
      </c>
      <c r="C63" s="34" t="s">
        <v>293</v>
      </c>
      <c r="J63" s="34" t="s">
        <v>290</v>
      </c>
      <c r="BK63" s="34" t="s">
        <v>300</v>
      </c>
    </row>
    <row r="64" spans="1:63" x14ac:dyDescent="0.25">
      <c r="B64" s="34" t="s">
        <v>296</v>
      </c>
      <c r="C64" s="34" t="s">
        <v>294</v>
      </c>
      <c r="J64" s="34" t="s">
        <v>291</v>
      </c>
      <c r="BK64" s="34" t="s">
        <v>300</v>
      </c>
    </row>
    <row r="65" spans="2:63" x14ac:dyDescent="0.25">
      <c r="C65" s="34" t="s">
        <v>295</v>
      </c>
      <c r="J65" s="34" t="s">
        <v>292</v>
      </c>
      <c r="BK65" s="34" t="s">
        <v>300</v>
      </c>
    </row>
    <row r="66" spans="2:63" x14ac:dyDescent="0.25">
      <c r="C66" s="34" t="s">
        <v>296</v>
      </c>
      <c r="J66" s="34" t="s">
        <v>293</v>
      </c>
      <c r="BK66" s="34" t="s">
        <v>300</v>
      </c>
    </row>
    <row r="67" spans="2:63" x14ac:dyDescent="0.25">
      <c r="J67" s="34" t="s">
        <v>294</v>
      </c>
      <c r="BK67" s="34" t="s">
        <v>300</v>
      </c>
    </row>
    <row r="68" spans="2:63" x14ac:dyDescent="0.25">
      <c r="B68" s="34" t="s">
        <v>740</v>
      </c>
      <c r="J68" s="34" t="s">
        <v>295</v>
      </c>
      <c r="BK68" s="34" t="s">
        <v>300</v>
      </c>
    </row>
    <row r="69" spans="2:63" x14ac:dyDescent="0.25">
      <c r="J69" s="34" t="s">
        <v>296</v>
      </c>
      <c r="L69" s="34" t="s">
        <v>300</v>
      </c>
      <c r="BK69" s="34" t="s">
        <v>300</v>
      </c>
    </row>
    <row r="70" spans="2:63" x14ac:dyDescent="0.25">
      <c r="BJ70" s="34" t="s">
        <v>300</v>
      </c>
    </row>
    <row r="71" spans="2:63" x14ac:dyDescent="0.25">
      <c r="BJ71" s="34" t="s">
        <v>300</v>
      </c>
    </row>
    <row r="72" spans="2:63" x14ac:dyDescent="0.25">
      <c r="BJ72" s="34" t="s">
        <v>300</v>
      </c>
    </row>
  </sheetData>
  <mergeCells count="22">
    <mergeCell ref="AW39:AX39"/>
    <mergeCell ref="AS29:AT29"/>
    <mergeCell ref="AW29:AX29"/>
    <mergeCell ref="AW30:AX30"/>
    <mergeCell ref="AW31:AX31"/>
    <mergeCell ref="AW32:AX32"/>
    <mergeCell ref="AW33:AX33"/>
    <mergeCell ref="AW34:AX34"/>
    <mergeCell ref="AW35:AX35"/>
    <mergeCell ref="AW36:AX36"/>
    <mergeCell ref="AW37:AX37"/>
    <mergeCell ref="AW38:AX38"/>
    <mergeCell ref="AW46:AX46"/>
    <mergeCell ref="AW47:AX47"/>
    <mergeCell ref="AW48:AX48"/>
    <mergeCell ref="AW49:AX49"/>
    <mergeCell ref="AW40:AX40"/>
    <mergeCell ref="AW41:AX41"/>
    <mergeCell ref="AW42:AX42"/>
    <mergeCell ref="AW43:AX43"/>
    <mergeCell ref="AW44:AX44"/>
    <mergeCell ref="AW45:AX45"/>
  </mergeCells>
  <hyperlinks>
    <hyperlink ref="BO23" r:id="rId1" xr:uid="{00000000-0004-0000-0400-000000000000}"/>
  </hyperlinks>
  <pageMargins left="0.7" right="0.7" top="0.75" bottom="0.75" header="0.3" footer="0.3"/>
  <pageSetup paperSize="9" orientation="portrait"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50"/>
  <sheetViews>
    <sheetView workbookViewId="0">
      <selection activeCell="A22" sqref="A22"/>
    </sheetView>
  </sheetViews>
  <sheetFormatPr defaultRowHeight="15" x14ac:dyDescent="0.25"/>
  <cols>
    <col min="1" max="1" width="102.7109375" bestFit="1" customWidth="1"/>
  </cols>
  <sheetData>
    <row r="1" spans="1:1" x14ac:dyDescent="0.25">
      <c r="A1" t="s">
        <v>575</v>
      </c>
    </row>
    <row r="2" spans="1:1" x14ac:dyDescent="0.25">
      <c r="A2" t="s">
        <v>675</v>
      </c>
    </row>
    <row r="3" spans="1:1" x14ac:dyDescent="0.25">
      <c r="A3" t="s">
        <v>582</v>
      </c>
    </row>
    <row r="4" spans="1:1" x14ac:dyDescent="0.25">
      <c r="A4" t="s">
        <v>676</v>
      </c>
    </row>
    <row r="5" spans="1:1" x14ac:dyDescent="0.25">
      <c r="A5" t="s">
        <v>677</v>
      </c>
    </row>
    <row r="6" spans="1:1" x14ac:dyDescent="0.25">
      <c r="A6" t="s">
        <v>585</v>
      </c>
    </row>
    <row r="7" spans="1:1" x14ac:dyDescent="0.25">
      <c r="A7" t="s">
        <v>678</v>
      </c>
    </row>
    <row r="8" spans="1:1" x14ac:dyDescent="0.25">
      <c r="A8" t="s">
        <v>587</v>
      </c>
    </row>
    <row r="9" spans="1:1" x14ac:dyDescent="0.25">
      <c r="A9" t="s">
        <v>588</v>
      </c>
    </row>
    <row r="10" spans="1:1" x14ac:dyDescent="0.25">
      <c r="A10" t="s">
        <v>679</v>
      </c>
    </row>
    <row r="11" spans="1:1" x14ac:dyDescent="0.25">
      <c r="A11" t="s">
        <v>680</v>
      </c>
    </row>
    <row r="12" spans="1:1" x14ac:dyDescent="0.25">
      <c r="A12" t="s">
        <v>681</v>
      </c>
    </row>
    <row r="13" spans="1:1" x14ac:dyDescent="0.25">
      <c r="A13" t="s">
        <v>594</v>
      </c>
    </row>
    <row r="14" spans="1:1" x14ac:dyDescent="0.25">
      <c r="A14" t="s">
        <v>595</v>
      </c>
    </row>
    <row r="15" spans="1:1" x14ac:dyDescent="0.25">
      <c r="A15" t="s">
        <v>596</v>
      </c>
    </row>
    <row r="16" spans="1:1" x14ac:dyDescent="0.25">
      <c r="A16" t="s">
        <v>597</v>
      </c>
    </row>
    <row r="17" spans="1:1" x14ac:dyDescent="0.25">
      <c r="A17" t="s">
        <v>598</v>
      </c>
    </row>
    <row r="18" spans="1:1" x14ac:dyDescent="0.25">
      <c r="A18" t="s">
        <v>599</v>
      </c>
    </row>
    <row r="19" spans="1:1" x14ac:dyDescent="0.25">
      <c r="A19" t="s">
        <v>600</v>
      </c>
    </row>
    <row r="20" spans="1:1" x14ac:dyDescent="0.25">
      <c r="A20" t="s">
        <v>682</v>
      </c>
    </row>
    <row r="21" spans="1:1" x14ac:dyDescent="0.25">
      <c r="A21" t="s">
        <v>683</v>
      </c>
    </row>
    <row r="22" spans="1:1" x14ac:dyDescent="0.25">
      <c r="A22" t="s">
        <v>684</v>
      </c>
    </row>
    <row r="23" spans="1:1" x14ac:dyDescent="0.25">
      <c r="A23" t="s">
        <v>643</v>
      </c>
    </row>
    <row r="24" spans="1:1" x14ac:dyDescent="0.25">
      <c r="A24" t="s">
        <v>685</v>
      </c>
    </row>
    <row r="25" spans="1:1" x14ac:dyDescent="0.25">
      <c r="A25" t="s">
        <v>686</v>
      </c>
    </row>
    <row r="26" spans="1:1" x14ac:dyDescent="0.25">
      <c r="A26" t="s">
        <v>687</v>
      </c>
    </row>
    <row r="27" spans="1:1" x14ac:dyDescent="0.25">
      <c r="A27" t="s">
        <v>602</v>
      </c>
    </row>
    <row r="28" spans="1:1" x14ac:dyDescent="0.25">
      <c r="A28" t="s">
        <v>688</v>
      </c>
    </row>
    <row r="29" spans="1:1" x14ac:dyDescent="0.25">
      <c r="A29" t="s">
        <v>689</v>
      </c>
    </row>
    <row r="30" spans="1:1" x14ac:dyDescent="0.25">
      <c r="A30" t="s">
        <v>690</v>
      </c>
    </row>
    <row r="31" spans="1:1" x14ac:dyDescent="0.25">
      <c r="A31" t="s">
        <v>603</v>
      </c>
    </row>
    <row r="32" spans="1:1" x14ac:dyDescent="0.25">
      <c r="A32" t="s">
        <v>691</v>
      </c>
    </row>
    <row r="33" spans="1:1" x14ac:dyDescent="0.25">
      <c r="A33" t="s">
        <v>604</v>
      </c>
    </row>
    <row r="34" spans="1:1" x14ac:dyDescent="0.25">
      <c r="A34" t="s">
        <v>692</v>
      </c>
    </row>
    <row r="35" spans="1:1" x14ac:dyDescent="0.25">
      <c r="A35" t="s">
        <v>693</v>
      </c>
    </row>
    <row r="36" spans="1:1" x14ac:dyDescent="0.25">
      <c r="A36" t="s">
        <v>694</v>
      </c>
    </row>
    <row r="37" spans="1:1" x14ac:dyDescent="0.25">
      <c r="A37" t="s">
        <v>695</v>
      </c>
    </row>
    <row r="38" spans="1:1" x14ac:dyDescent="0.25">
      <c r="A38" t="s">
        <v>605</v>
      </c>
    </row>
    <row r="39" spans="1:1" x14ac:dyDescent="0.25">
      <c r="A39" t="s">
        <v>696</v>
      </c>
    </row>
    <row r="40" spans="1:1" x14ac:dyDescent="0.25">
      <c r="A40" t="s">
        <v>645</v>
      </c>
    </row>
    <row r="41" spans="1:1" x14ac:dyDescent="0.25">
      <c r="A41" t="s">
        <v>606</v>
      </c>
    </row>
    <row r="42" spans="1:1" x14ac:dyDescent="0.25">
      <c r="A42" t="s">
        <v>607</v>
      </c>
    </row>
    <row r="43" spans="1:1" x14ac:dyDescent="0.25">
      <c r="A43" t="s">
        <v>608</v>
      </c>
    </row>
    <row r="44" spans="1:1" x14ac:dyDescent="0.25">
      <c r="A44" t="s">
        <v>609</v>
      </c>
    </row>
    <row r="45" spans="1:1" x14ac:dyDescent="0.25">
      <c r="A45" t="s">
        <v>610</v>
      </c>
    </row>
    <row r="46" spans="1:1" x14ac:dyDescent="0.25">
      <c r="A46" t="s">
        <v>611</v>
      </c>
    </row>
    <row r="47" spans="1:1" x14ac:dyDescent="0.25">
      <c r="A47" t="s">
        <v>612</v>
      </c>
    </row>
    <row r="48" spans="1:1" x14ac:dyDescent="0.25">
      <c r="A48" t="s">
        <v>613</v>
      </c>
    </row>
    <row r="49" spans="1:1" x14ac:dyDescent="0.25">
      <c r="A49" t="s">
        <v>614</v>
      </c>
    </row>
    <row r="50" spans="1:1" x14ac:dyDescent="0.25">
      <c r="A50" t="s">
        <v>296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G1:U9"/>
  <sheetViews>
    <sheetView topLeftCell="J1" workbookViewId="0">
      <selection activeCell="G1" sqref="G1:U9"/>
    </sheetView>
  </sheetViews>
  <sheetFormatPr defaultColWidth="8.7109375" defaultRowHeight="15" x14ac:dyDescent="0.25"/>
  <cols>
    <col min="1" max="1" width="24.140625" style="24" customWidth="1"/>
    <col min="2" max="2" width="20.42578125" style="24" customWidth="1"/>
    <col min="3" max="3" width="13.85546875" style="24" customWidth="1"/>
    <col min="4" max="4" width="12.85546875" style="24" bestFit="1" customWidth="1"/>
    <col min="5" max="5" width="12.140625" style="24" bestFit="1" customWidth="1"/>
    <col min="6" max="6" width="11.85546875" style="24" bestFit="1" customWidth="1"/>
    <col min="7" max="7" width="14.42578125" style="24" customWidth="1"/>
    <col min="8" max="8" width="20.140625" style="24" customWidth="1"/>
    <col min="9" max="9" width="14.140625" style="24" customWidth="1"/>
    <col min="10" max="10" width="11.28515625" style="24" customWidth="1"/>
    <col min="11" max="11" width="11.85546875" style="24" customWidth="1"/>
    <col min="12" max="12" width="9.85546875" style="24" customWidth="1"/>
    <col min="13" max="13" width="12.42578125" style="24" customWidth="1"/>
    <col min="14" max="14" width="19.85546875" style="24" customWidth="1"/>
    <col min="15" max="15" width="13.85546875" style="24" customWidth="1"/>
    <col min="16" max="16" width="14.42578125" style="24" customWidth="1"/>
    <col min="17" max="17" width="12" style="24" customWidth="1"/>
    <col min="18" max="18" width="13.42578125" style="24" customWidth="1"/>
    <col min="19" max="19" width="12.42578125" style="24" customWidth="1"/>
    <col min="20" max="20" width="11.5703125" style="24" customWidth="1"/>
    <col min="21" max="16384" width="8.7109375" style="24"/>
  </cols>
  <sheetData>
    <row r="1" spans="7:21" x14ac:dyDescent="0.25">
      <c r="G1" s="23" t="s">
        <v>471</v>
      </c>
      <c r="H1" s="23" t="s">
        <v>472</v>
      </c>
      <c r="I1" s="23" t="s">
        <v>5</v>
      </c>
      <c r="J1" s="23" t="s">
        <v>17</v>
      </c>
      <c r="K1" s="23" t="s">
        <v>18</v>
      </c>
      <c r="L1" s="23" t="s">
        <v>19</v>
      </c>
      <c r="M1" s="23" t="s">
        <v>20</v>
      </c>
      <c r="N1" s="23" t="s">
        <v>21</v>
      </c>
      <c r="O1" s="23" t="s">
        <v>22</v>
      </c>
      <c r="P1" s="23" t="s">
        <v>23</v>
      </c>
      <c r="Q1" s="23" t="s">
        <v>24</v>
      </c>
      <c r="R1" s="23" t="s">
        <v>25</v>
      </c>
      <c r="S1" s="23" t="s">
        <v>26</v>
      </c>
      <c r="T1" s="23" t="s">
        <v>27</v>
      </c>
      <c r="U1" s="23" t="s">
        <v>28</v>
      </c>
    </row>
    <row r="2" spans="7:21" x14ac:dyDescent="0.25">
      <c r="G2" s="23" t="s">
        <v>461</v>
      </c>
      <c r="H2" s="23">
        <v>101</v>
      </c>
      <c r="I2" s="23">
        <v>182</v>
      </c>
      <c r="J2" s="23" t="s">
        <v>183</v>
      </c>
      <c r="K2" s="23" t="str">
        <f t="shared" ref="K2:K9" si="0">TRIM(LEFT(N2,3))</f>
        <v>MRS</v>
      </c>
      <c r="L2" s="23" t="s">
        <v>184</v>
      </c>
      <c r="M2" s="23" t="s">
        <v>185</v>
      </c>
      <c r="N2" s="23" t="s">
        <v>186</v>
      </c>
      <c r="O2" s="23" t="s">
        <v>187</v>
      </c>
      <c r="P2" s="23" t="str">
        <f t="shared" ref="P2:P9" si="1">RIGHT(O2,4)&amp;"-"&amp;MID(O2,4,2)&amp;"-"&amp;LEFT(O2,2)</f>
        <v>1975-01-23</v>
      </c>
      <c r="Q2" s="23" t="s">
        <v>188</v>
      </c>
      <c r="R2" s="23">
        <v>63</v>
      </c>
      <c r="S2" s="23" t="s">
        <v>43</v>
      </c>
      <c r="T2" s="23" t="s">
        <v>44</v>
      </c>
      <c r="U2" s="23" t="s">
        <v>45</v>
      </c>
    </row>
    <row r="3" spans="7:21" x14ac:dyDescent="0.25">
      <c r="G3" s="23" t="s">
        <v>462</v>
      </c>
      <c r="H3" s="23">
        <v>101</v>
      </c>
      <c r="I3" s="23">
        <v>183</v>
      </c>
      <c r="J3" s="23" t="s">
        <v>194</v>
      </c>
      <c r="K3" s="23" t="str">
        <f t="shared" si="0"/>
        <v>MR</v>
      </c>
      <c r="L3" s="23" t="s">
        <v>195</v>
      </c>
      <c r="M3" s="23" t="s">
        <v>196</v>
      </c>
      <c r="N3" s="23" t="s">
        <v>197</v>
      </c>
      <c r="O3" s="23" t="s">
        <v>198</v>
      </c>
      <c r="P3" s="23" t="str">
        <f t="shared" si="1"/>
        <v>1969-07-07</v>
      </c>
      <c r="Q3" s="23" t="s">
        <v>199</v>
      </c>
      <c r="R3" s="23">
        <v>65</v>
      </c>
      <c r="S3" s="23" t="s">
        <v>43</v>
      </c>
      <c r="T3" s="23" t="s">
        <v>44</v>
      </c>
      <c r="U3" s="23" t="s">
        <v>45</v>
      </c>
    </row>
    <row r="4" spans="7:21" x14ac:dyDescent="0.25">
      <c r="G4" s="23" t="s">
        <v>463</v>
      </c>
      <c r="H4" s="23">
        <v>101</v>
      </c>
      <c r="I4" s="23">
        <v>184</v>
      </c>
      <c r="J4" s="23" t="s">
        <v>205</v>
      </c>
      <c r="K4" s="23" t="str">
        <f t="shared" si="0"/>
        <v>MR</v>
      </c>
      <c r="L4" s="23" t="s">
        <v>206</v>
      </c>
      <c r="M4" s="23" t="s">
        <v>207</v>
      </c>
      <c r="N4" s="23" t="s">
        <v>208</v>
      </c>
      <c r="O4" s="23" t="s">
        <v>209</v>
      </c>
      <c r="P4" s="23" t="str">
        <f t="shared" si="1"/>
        <v>1981-04-09</v>
      </c>
      <c r="Q4" s="23" t="s">
        <v>210</v>
      </c>
      <c r="R4" s="23">
        <v>61</v>
      </c>
      <c r="S4" s="23" t="s">
        <v>43</v>
      </c>
      <c r="T4" s="23" t="s">
        <v>44</v>
      </c>
      <c r="U4" s="23" t="s">
        <v>45</v>
      </c>
    </row>
    <row r="5" spans="7:21" x14ac:dyDescent="0.25">
      <c r="G5" s="23" t="s">
        <v>464</v>
      </c>
      <c r="H5" s="23">
        <v>101</v>
      </c>
      <c r="I5" s="23">
        <v>185</v>
      </c>
      <c r="J5" s="23" t="s">
        <v>216</v>
      </c>
      <c r="K5" s="23" t="str">
        <f t="shared" si="0"/>
        <v>MR</v>
      </c>
      <c r="L5" s="23" t="s">
        <v>217</v>
      </c>
      <c r="M5" s="23" t="s">
        <v>218</v>
      </c>
      <c r="N5" s="23" t="s">
        <v>219</v>
      </c>
      <c r="O5" s="23" t="s">
        <v>220</v>
      </c>
      <c r="P5" s="23" t="str">
        <f t="shared" si="1"/>
        <v>1965-11-12</v>
      </c>
      <c r="Q5" s="23" t="s">
        <v>221</v>
      </c>
      <c r="R5" s="23">
        <v>63</v>
      </c>
      <c r="S5" s="23" t="s">
        <v>43</v>
      </c>
      <c r="T5" s="23" t="s">
        <v>44</v>
      </c>
      <c r="U5" s="23" t="s">
        <v>45</v>
      </c>
    </row>
    <row r="6" spans="7:21" x14ac:dyDescent="0.25">
      <c r="G6" s="23" t="s">
        <v>465</v>
      </c>
      <c r="H6" s="23">
        <v>102</v>
      </c>
      <c r="I6" s="23">
        <v>191</v>
      </c>
      <c r="J6" s="23" t="s">
        <v>227</v>
      </c>
      <c r="K6" s="23" t="str">
        <f t="shared" si="0"/>
        <v>MR</v>
      </c>
      <c r="L6" s="23" t="s">
        <v>228</v>
      </c>
      <c r="M6" s="23" t="s">
        <v>229</v>
      </c>
      <c r="N6" s="23" t="s">
        <v>230</v>
      </c>
      <c r="O6" s="23" t="s">
        <v>231</v>
      </c>
      <c r="P6" s="23" t="str">
        <f t="shared" si="1"/>
        <v>1987-03-14</v>
      </c>
      <c r="Q6" s="23" t="s">
        <v>232</v>
      </c>
      <c r="R6" s="23">
        <v>65</v>
      </c>
      <c r="S6" s="23" t="s">
        <v>43</v>
      </c>
      <c r="T6" s="23" t="s">
        <v>44</v>
      </c>
      <c r="U6" s="23" t="s">
        <v>45</v>
      </c>
    </row>
    <row r="7" spans="7:21" x14ac:dyDescent="0.25">
      <c r="G7" s="23" t="s">
        <v>466</v>
      </c>
      <c r="H7" s="23">
        <v>102</v>
      </c>
      <c r="I7" s="23">
        <v>192</v>
      </c>
      <c r="J7" s="23" t="s">
        <v>240</v>
      </c>
      <c r="K7" s="23" t="str">
        <f t="shared" si="0"/>
        <v>MRS</v>
      </c>
      <c r="L7" s="23" t="s">
        <v>241</v>
      </c>
      <c r="M7" s="23" t="s">
        <v>242</v>
      </c>
      <c r="N7" s="23" t="s">
        <v>243</v>
      </c>
      <c r="O7" s="23" t="s">
        <v>244</v>
      </c>
      <c r="P7" s="23" t="str">
        <f t="shared" si="1"/>
        <v>1979-07-27</v>
      </c>
      <c r="Q7" s="23" t="s">
        <v>245</v>
      </c>
      <c r="R7" s="23">
        <v>61</v>
      </c>
      <c r="S7" s="23" t="s">
        <v>43</v>
      </c>
      <c r="T7" s="23" t="s">
        <v>44</v>
      </c>
      <c r="U7" s="23" t="s">
        <v>45</v>
      </c>
    </row>
    <row r="8" spans="7:21" x14ac:dyDescent="0.25">
      <c r="G8" s="23" t="s">
        <v>467</v>
      </c>
      <c r="H8" s="23">
        <v>102</v>
      </c>
      <c r="I8" s="23">
        <v>193</v>
      </c>
      <c r="J8" s="23" t="s">
        <v>250</v>
      </c>
      <c r="K8" s="23" t="str">
        <f t="shared" si="0"/>
        <v>MRS</v>
      </c>
      <c r="L8" s="23" t="s">
        <v>95</v>
      </c>
      <c r="M8" s="23" t="s">
        <v>251</v>
      </c>
      <c r="N8" s="23" t="s">
        <v>252</v>
      </c>
      <c r="O8" s="23" t="s">
        <v>253</v>
      </c>
      <c r="P8" s="23" t="str">
        <f t="shared" si="1"/>
        <v>1990-01-03</v>
      </c>
      <c r="Q8" s="23" t="s">
        <v>254</v>
      </c>
      <c r="R8" s="23">
        <v>63</v>
      </c>
      <c r="S8" s="23" t="s">
        <v>43</v>
      </c>
      <c r="T8" s="23" t="s">
        <v>44</v>
      </c>
      <c r="U8" s="23" t="s">
        <v>45</v>
      </c>
    </row>
    <row r="9" spans="7:21" x14ac:dyDescent="0.25">
      <c r="G9" s="23" t="s">
        <v>468</v>
      </c>
      <c r="H9" s="23">
        <v>102</v>
      </c>
      <c r="I9" s="23">
        <v>194</v>
      </c>
      <c r="J9" s="23" t="s">
        <v>35</v>
      </c>
      <c r="K9" s="23" t="str">
        <f t="shared" si="0"/>
        <v>MR</v>
      </c>
      <c r="L9" s="23" t="s">
        <v>37</v>
      </c>
      <c r="M9" s="23" t="s">
        <v>38</v>
      </c>
      <c r="N9" s="23" t="s">
        <v>39</v>
      </c>
      <c r="O9" s="23" t="s">
        <v>40</v>
      </c>
      <c r="P9" s="23" t="str">
        <f t="shared" si="1"/>
        <v>1972-04-16</v>
      </c>
      <c r="Q9" s="23" t="s">
        <v>42</v>
      </c>
      <c r="R9" s="23">
        <v>65</v>
      </c>
      <c r="S9" s="23" t="s">
        <v>43</v>
      </c>
      <c r="T9" s="23" t="s">
        <v>44</v>
      </c>
      <c r="U9" s="23" t="s">
        <v>45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S13"/>
  <sheetViews>
    <sheetView workbookViewId="0">
      <selection activeCell="B2" sqref="B2:S12"/>
    </sheetView>
  </sheetViews>
  <sheetFormatPr defaultColWidth="9" defaultRowHeight="15" x14ac:dyDescent="0.25"/>
  <cols>
    <col min="2" max="2" width="23.140625" bestFit="1" customWidth="1"/>
    <col min="3" max="3" width="21.140625" bestFit="1" customWidth="1"/>
    <col min="4" max="4" width="14.42578125" bestFit="1" customWidth="1"/>
    <col min="5" max="5" width="10" bestFit="1" customWidth="1"/>
    <col min="6" max="6" width="10.140625" bestFit="1" customWidth="1"/>
    <col min="8" max="8" width="10.28515625" bestFit="1" customWidth="1"/>
    <col min="9" max="9" width="21.42578125" bestFit="1" customWidth="1"/>
    <col min="10" max="10" width="10.7109375" bestFit="1" customWidth="1"/>
    <col min="11" max="11" width="10.42578125" bestFit="1" customWidth="1"/>
    <col min="12" max="12" width="12" bestFit="1" customWidth="1"/>
    <col min="13" max="13" width="14.42578125" bestFit="1" customWidth="1"/>
    <col min="14" max="14" width="10" bestFit="1" customWidth="1"/>
    <col min="15" max="15" width="11.42578125" bestFit="1" customWidth="1"/>
    <col min="16" max="16" width="9.42578125" bestFit="1" customWidth="1"/>
    <col min="17" max="17" width="13.140625" bestFit="1" customWidth="1"/>
    <col min="18" max="18" width="13.5703125" bestFit="1" customWidth="1"/>
    <col min="19" max="19" width="17.7109375" bestFit="1" customWidth="1"/>
  </cols>
  <sheetData>
    <row r="2" spans="2:19" x14ac:dyDescent="0.25">
      <c r="B2" s="23" t="s">
        <v>3</v>
      </c>
      <c r="C2" s="23" t="s">
        <v>4</v>
      </c>
      <c r="D2" s="23" t="s">
        <v>5</v>
      </c>
      <c r="E2" s="23" t="s">
        <v>17</v>
      </c>
      <c r="F2" s="23" t="s">
        <v>18</v>
      </c>
      <c r="G2" s="23" t="s">
        <v>19</v>
      </c>
      <c r="H2" s="23" t="s">
        <v>20</v>
      </c>
      <c r="I2" s="23" t="s">
        <v>21</v>
      </c>
      <c r="J2" s="23" t="s">
        <v>22</v>
      </c>
      <c r="K2" s="23" t="s">
        <v>23</v>
      </c>
      <c r="L2" s="23" t="s">
        <v>24</v>
      </c>
      <c r="M2" s="23" t="s">
        <v>25</v>
      </c>
      <c r="N2" s="23" t="s">
        <v>26</v>
      </c>
      <c r="O2" s="23" t="s">
        <v>27</v>
      </c>
      <c r="P2" s="23" t="s">
        <v>28</v>
      </c>
      <c r="Q2" s="23" t="s">
        <v>29</v>
      </c>
      <c r="R2" s="23" t="s">
        <v>30</v>
      </c>
      <c r="S2" s="23" t="s">
        <v>31</v>
      </c>
    </row>
    <row r="3" spans="2:19" x14ac:dyDescent="0.25">
      <c r="B3" s="23">
        <v>510</v>
      </c>
      <c r="C3" s="23" t="s">
        <v>156</v>
      </c>
      <c r="D3" s="23">
        <v>74</v>
      </c>
      <c r="E3" s="23" t="s">
        <v>159</v>
      </c>
      <c r="F3" s="23" t="s">
        <v>36</v>
      </c>
      <c r="G3" s="23" t="s">
        <v>160</v>
      </c>
      <c r="H3" s="23" t="s">
        <v>161</v>
      </c>
      <c r="I3" s="23" t="s">
        <v>162</v>
      </c>
      <c r="J3" s="23" t="s">
        <v>163</v>
      </c>
      <c r="K3" s="23" t="s">
        <v>306</v>
      </c>
      <c r="L3" s="23" t="s">
        <v>164</v>
      </c>
      <c r="M3" s="23">
        <v>65</v>
      </c>
      <c r="N3" s="23" t="s">
        <v>43</v>
      </c>
      <c r="O3" s="23" t="s">
        <v>44</v>
      </c>
      <c r="P3" s="23" t="s">
        <v>45</v>
      </c>
      <c r="Q3" s="23" t="s">
        <v>165</v>
      </c>
      <c r="R3" s="23" t="s">
        <v>166</v>
      </c>
      <c r="S3" s="23" t="s">
        <v>167</v>
      </c>
    </row>
    <row r="4" spans="2:19" x14ac:dyDescent="0.25">
      <c r="B4" s="23">
        <v>501</v>
      </c>
      <c r="C4" s="23" t="s">
        <v>169</v>
      </c>
      <c r="D4" s="23">
        <v>75</v>
      </c>
      <c r="E4" s="23" t="s">
        <v>171</v>
      </c>
      <c r="F4" s="23" t="s">
        <v>301</v>
      </c>
      <c r="G4" s="23" t="s">
        <v>172</v>
      </c>
      <c r="H4" s="23" t="s">
        <v>173</v>
      </c>
      <c r="I4" s="23" t="s">
        <v>174</v>
      </c>
      <c r="J4" s="23" t="s">
        <v>175</v>
      </c>
      <c r="K4" s="23" t="s">
        <v>307</v>
      </c>
      <c r="L4" s="23" t="s">
        <v>176</v>
      </c>
      <c r="M4" s="23">
        <v>61</v>
      </c>
      <c r="N4" s="23" t="s">
        <v>43</v>
      </c>
      <c r="O4" s="23" t="s">
        <v>44</v>
      </c>
      <c r="P4" s="23" t="s">
        <v>45</v>
      </c>
      <c r="Q4" s="23" t="s">
        <v>177</v>
      </c>
      <c r="R4" s="23" t="s">
        <v>178</v>
      </c>
      <c r="S4" s="23" t="s">
        <v>179</v>
      </c>
    </row>
    <row r="5" spans="2:19" x14ac:dyDescent="0.25">
      <c r="B5" s="23">
        <v>502</v>
      </c>
      <c r="C5" s="23" t="s">
        <v>181</v>
      </c>
      <c r="D5" s="23">
        <v>76</v>
      </c>
      <c r="E5" s="23" t="s">
        <v>183</v>
      </c>
      <c r="F5" s="23" t="s">
        <v>301</v>
      </c>
      <c r="G5" s="23" t="s">
        <v>184</v>
      </c>
      <c r="H5" s="23" t="s">
        <v>185</v>
      </c>
      <c r="I5" s="23" t="s">
        <v>186</v>
      </c>
      <c r="J5" s="23" t="s">
        <v>187</v>
      </c>
      <c r="K5" s="23" t="s">
        <v>308</v>
      </c>
      <c r="L5" s="23" t="s">
        <v>188</v>
      </c>
      <c r="M5" s="23">
        <v>63</v>
      </c>
      <c r="N5" s="23" t="s">
        <v>43</v>
      </c>
      <c r="O5" s="23" t="s">
        <v>44</v>
      </c>
      <c r="P5" s="23" t="s">
        <v>45</v>
      </c>
      <c r="Q5" s="23" t="s">
        <v>189</v>
      </c>
      <c r="R5" s="23" t="s">
        <v>190</v>
      </c>
      <c r="S5" s="23" t="s">
        <v>191</v>
      </c>
    </row>
    <row r="6" spans="2:19" x14ac:dyDescent="0.25">
      <c r="B6" s="23">
        <v>504</v>
      </c>
      <c r="C6" s="23" t="s">
        <v>193</v>
      </c>
      <c r="D6" s="23">
        <v>77</v>
      </c>
      <c r="E6" s="23" t="s">
        <v>194</v>
      </c>
      <c r="F6" s="23" t="s">
        <v>36</v>
      </c>
      <c r="G6" s="23" t="s">
        <v>195</v>
      </c>
      <c r="H6" s="23" t="s">
        <v>196</v>
      </c>
      <c r="I6" s="23" t="s">
        <v>197</v>
      </c>
      <c r="J6" s="23" t="s">
        <v>198</v>
      </c>
      <c r="K6" s="23" t="s">
        <v>309</v>
      </c>
      <c r="L6" s="23" t="s">
        <v>199</v>
      </c>
      <c r="M6" s="23">
        <v>65</v>
      </c>
      <c r="N6" s="23" t="s">
        <v>43</v>
      </c>
      <c r="O6" s="23" t="s">
        <v>44</v>
      </c>
      <c r="P6" s="23" t="s">
        <v>45</v>
      </c>
      <c r="Q6" s="23" t="s">
        <v>200</v>
      </c>
      <c r="R6" s="23" t="s">
        <v>201</v>
      </c>
      <c r="S6" s="23" t="s">
        <v>202</v>
      </c>
    </row>
    <row r="7" spans="2:19" x14ac:dyDescent="0.25">
      <c r="B7" s="23">
        <v>503</v>
      </c>
      <c r="C7" s="23" t="s">
        <v>204</v>
      </c>
      <c r="D7" s="23">
        <v>78</v>
      </c>
      <c r="E7" s="23" t="s">
        <v>205</v>
      </c>
      <c r="F7" s="23" t="s">
        <v>36</v>
      </c>
      <c r="G7" s="23" t="s">
        <v>206</v>
      </c>
      <c r="H7" s="23" t="s">
        <v>207</v>
      </c>
      <c r="I7" s="23" t="s">
        <v>208</v>
      </c>
      <c r="J7" s="23" t="s">
        <v>209</v>
      </c>
      <c r="K7" s="23" t="s">
        <v>310</v>
      </c>
      <c r="L7" s="23" t="s">
        <v>210</v>
      </c>
      <c r="M7" s="23">
        <v>61</v>
      </c>
      <c r="N7" s="23" t="s">
        <v>43</v>
      </c>
      <c r="O7" s="23" t="s">
        <v>44</v>
      </c>
      <c r="P7" s="23" t="s">
        <v>45</v>
      </c>
      <c r="Q7" s="23" t="s">
        <v>211</v>
      </c>
      <c r="R7" s="23" t="s">
        <v>212</v>
      </c>
      <c r="S7" s="23" t="s">
        <v>213</v>
      </c>
    </row>
    <row r="8" spans="2:19" x14ac:dyDescent="0.25">
      <c r="B8" s="23">
        <v>508</v>
      </c>
      <c r="C8" s="23" t="s">
        <v>215</v>
      </c>
      <c r="D8" s="23">
        <v>79</v>
      </c>
      <c r="E8" s="23" t="s">
        <v>216</v>
      </c>
      <c r="F8" s="23" t="s">
        <v>36</v>
      </c>
      <c r="G8" s="23" t="s">
        <v>217</v>
      </c>
      <c r="H8" s="23" t="s">
        <v>218</v>
      </c>
      <c r="I8" s="23" t="s">
        <v>219</v>
      </c>
      <c r="J8" s="23" t="s">
        <v>220</v>
      </c>
      <c r="K8" s="23" t="s">
        <v>311</v>
      </c>
      <c r="L8" s="23" t="s">
        <v>221</v>
      </c>
      <c r="M8" s="23">
        <v>63</v>
      </c>
      <c r="N8" s="23" t="s">
        <v>43</v>
      </c>
      <c r="O8" s="23" t="s">
        <v>44</v>
      </c>
      <c r="P8" s="23" t="s">
        <v>45</v>
      </c>
      <c r="Q8" s="23" t="s">
        <v>222</v>
      </c>
      <c r="R8" s="23" t="s">
        <v>223</v>
      </c>
      <c r="S8" s="23" t="s">
        <v>224</v>
      </c>
    </row>
    <row r="9" spans="2:19" x14ac:dyDescent="0.25">
      <c r="B9" s="23">
        <v>505</v>
      </c>
      <c r="C9" s="23" t="s">
        <v>226</v>
      </c>
      <c r="D9" s="23">
        <v>80</v>
      </c>
      <c r="E9" s="23" t="s">
        <v>227</v>
      </c>
      <c r="F9" s="23" t="s">
        <v>36</v>
      </c>
      <c r="G9" s="23" t="s">
        <v>228</v>
      </c>
      <c r="H9" s="23" t="s">
        <v>229</v>
      </c>
      <c r="I9" s="23" t="s">
        <v>230</v>
      </c>
      <c r="J9" s="23" t="s">
        <v>231</v>
      </c>
      <c r="K9" s="23" t="s">
        <v>312</v>
      </c>
      <c r="L9" s="23" t="s">
        <v>232</v>
      </c>
      <c r="M9" s="23">
        <v>65</v>
      </c>
      <c r="N9" s="23" t="s">
        <v>43</v>
      </c>
      <c r="O9" s="23" t="s">
        <v>44</v>
      </c>
      <c r="P9" s="23" t="s">
        <v>45</v>
      </c>
      <c r="Q9" s="23" t="s">
        <v>233</v>
      </c>
      <c r="R9" s="23" t="s">
        <v>234</v>
      </c>
      <c r="S9" s="23" t="s">
        <v>235</v>
      </c>
    </row>
    <row r="10" spans="2:19" x14ac:dyDescent="0.25">
      <c r="B10" s="23">
        <v>506</v>
      </c>
      <c r="C10" s="23" t="s">
        <v>239</v>
      </c>
      <c r="D10" s="23">
        <v>81</v>
      </c>
      <c r="E10" s="23" t="s">
        <v>240</v>
      </c>
      <c r="F10" s="23" t="s">
        <v>301</v>
      </c>
      <c r="G10" s="23" t="s">
        <v>241</v>
      </c>
      <c r="H10" s="23" t="s">
        <v>242</v>
      </c>
      <c r="I10" s="23" t="s">
        <v>243</v>
      </c>
      <c r="J10" s="23" t="s">
        <v>244</v>
      </c>
      <c r="K10" s="23" t="s">
        <v>313</v>
      </c>
      <c r="L10" s="23" t="s">
        <v>245</v>
      </c>
      <c r="M10" s="23">
        <v>61</v>
      </c>
      <c r="N10" s="23" t="s">
        <v>43</v>
      </c>
      <c r="O10" s="23" t="s">
        <v>44</v>
      </c>
      <c r="P10" s="23" t="s">
        <v>45</v>
      </c>
      <c r="Q10" s="23" t="s">
        <v>246</v>
      </c>
      <c r="R10" s="23" t="s">
        <v>247</v>
      </c>
      <c r="S10" s="23" t="s">
        <v>248</v>
      </c>
    </row>
    <row r="11" spans="2:19" x14ac:dyDescent="0.25">
      <c r="B11" s="23">
        <v>507</v>
      </c>
      <c r="C11" s="23" t="s">
        <v>249</v>
      </c>
      <c r="D11" s="23">
        <v>82</v>
      </c>
      <c r="E11" s="23" t="s">
        <v>250</v>
      </c>
      <c r="F11" s="23" t="s">
        <v>301</v>
      </c>
      <c r="G11" s="23" t="s">
        <v>95</v>
      </c>
      <c r="H11" s="23" t="s">
        <v>251</v>
      </c>
      <c r="I11" s="23" t="s">
        <v>252</v>
      </c>
      <c r="J11" s="23" t="s">
        <v>253</v>
      </c>
      <c r="K11" s="23" t="s">
        <v>314</v>
      </c>
      <c r="L11" s="23" t="s">
        <v>254</v>
      </c>
      <c r="M11" s="23">
        <v>63</v>
      </c>
      <c r="N11" s="23" t="s">
        <v>43</v>
      </c>
      <c r="O11" s="23" t="s">
        <v>44</v>
      </c>
      <c r="P11" s="23" t="s">
        <v>45</v>
      </c>
      <c r="Q11" s="23" t="s">
        <v>255</v>
      </c>
      <c r="R11" s="23" t="s">
        <v>256</v>
      </c>
      <c r="S11" s="23" t="s">
        <v>257</v>
      </c>
    </row>
    <row r="12" spans="2:19" x14ac:dyDescent="0.25">
      <c r="B12" s="23">
        <v>510</v>
      </c>
      <c r="C12" s="23" t="s">
        <v>33</v>
      </c>
      <c r="D12" s="23">
        <v>83</v>
      </c>
      <c r="E12" s="23" t="s">
        <v>35</v>
      </c>
      <c r="F12" s="23" t="s">
        <v>36</v>
      </c>
      <c r="G12" s="23" t="s">
        <v>37</v>
      </c>
      <c r="H12" s="23" t="s">
        <v>38</v>
      </c>
      <c r="I12" s="23" t="s">
        <v>39</v>
      </c>
      <c r="J12" s="23" t="s">
        <v>40</v>
      </c>
      <c r="K12" s="23" t="s">
        <v>41</v>
      </c>
      <c r="L12" s="23" t="s">
        <v>42</v>
      </c>
      <c r="M12" s="23">
        <v>65</v>
      </c>
      <c r="N12" s="23" t="s">
        <v>43</v>
      </c>
      <c r="O12" s="23" t="s">
        <v>44</v>
      </c>
      <c r="P12" s="23" t="s">
        <v>45</v>
      </c>
      <c r="Q12" s="23" t="s">
        <v>46</v>
      </c>
      <c r="R12" s="23" t="s">
        <v>47</v>
      </c>
      <c r="S12" s="23" t="s">
        <v>48</v>
      </c>
    </row>
    <row r="13" spans="2:19" x14ac:dyDescent="0.25">
      <c r="B13" s="24"/>
      <c r="C13" s="24"/>
      <c r="D13" s="24"/>
      <c r="E13" s="24"/>
      <c r="F13" s="24"/>
      <c r="G13" s="24"/>
      <c r="H13" s="24"/>
      <c r="I13" s="24"/>
      <c r="J13" s="24"/>
      <c r="K13" s="24"/>
      <c r="L13" s="24"/>
      <c r="M13" s="24"/>
      <c r="N13" s="24"/>
      <c r="O13" s="24"/>
      <c r="P13" s="24"/>
      <c r="Q13" s="24"/>
      <c r="R13" s="24"/>
      <c r="S13" s="2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67"/>
  <sheetViews>
    <sheetView workbookViewId="0">
      <selection activeCell="A19" sqref="A19"/>
    </sheetView>
  </sheetViews>
  <sheetFormatPr defaultRowHeight="15" x14ac:dyDescent="0.25"/>
  <cols>
    <col min="1" max="1" width="128.85546875" customWidth="1"/>
  </cols>
  <sheetData>
    <row r="1" spans="1:1" x14ac:dyDescent="0.25">
      <c r="A1" t="s">
        <v>32</v>
      </c>
    </row>
    <row r="2" spans="1:1" x14ac:dyDescent="0.25">
      <c r="A2" t="s">
        <v>49</v>
      </c>
    </row>
    <row r="3" spans="1:1" x14ac:dyDescent="0.25">
      <c r="A3" t="s">
        <v>50</v>
      </c>
    </row>
    <row r="4" spans="1:1" x14ac:dyDescent="0.25">
      <c r="A4" t="s">
        <v>65</v>
      </c>
    </row>
    <row r="5" spans="1:1" x14ac:dyDescent="0.25">
      <c r="A5" t="s">
        <v>77</v>
      </c>
    </row>
    <row r="6" spans="1:1" x14ac:dyDescent="0.25">
      <c r="A6" t="s">
        <v>90</v>
      </c>
    </row>
    <row r="7" spans="1:1" x14ac:dyDescent="0.25">
      <c r="A7" t="s">
        <v>103</v>
      </c>
    </row>
    <row r="8" spans="1:1" x14ac:dyDescent="0.25">
      <c r="A8" t="s">
        <v>118</v>
      </c>
    </row>
    <row r="9" spans="1:1" x14ac:dyDescent="0.25">
      <c r="A9" t="s">
        <v>131</v>
      </c>
    </row>
    <row r="10" spans="1:1" x14ac:dyDescent="0.25">
      <c r="A10" t="s">
        <v>143</v>
      </c>
    </row>
    <row r="11" spans="1:1" x14ac:dyDescent="0.25">
      <c r="A11" t="s">
        <v>155</v>
      </c>
    </row>
    <row r="12" spans="1:1" x14ac:dyDescent="0.25">
      <c r="A12" t="s">
        <v>168</v>
      </c>
    </row>
    <row r="13" spans="1:1" x14ac:dyDescent="0.25">
      <c r="A13" t="s">
        <v>180</v>
      </c>
    </row>
    <row r="14" spans="1:1" x14ac:dyDescent="0.25">
      <c r="A14" t="s">
        <v>192</v>
      </c>
    </row>
    <row r="15" spans="1:1" x14ac:dyDescent="0.25">
      <c r="A15" t="s">
        <v>203</v>
      </c>
    </row>
    <row r="16" spans="1:1" x14ac:dyDescent="0.25">
      <c r="A16" t="s">
        <v>214</v>
      </c>
    </row>
    <row r="17" spans="1:1" x14ac:dyDescent="0.25">
      <c r="A17" t="s">
        <v>225</v>
      </c>
    </row>
    <row r="18" spans="1:1" x14ac:dyDescent="0.25">
      <c r="A18" t="s">
        <v>236</v>
      </c>
    </row>
    <row r="19" spans="1:1" x14ac:dyDescent="0.25">
      <c r="A19" t="s">
        <v>416</v>
      </c>
    </row>
    <row r="20" spans="1:1" x14ac:dyDescent="0.25">
      <c r="A20" t="str">
        <f>"                    &lt;CCCDisputeType&gt;"&amp;D1&amp;"&lt;/CCCDisputeType&gt;"</f>
        <v xml:space="preserve">                    &lt;CCCDisputeType&gt;&lt;/CCCDisputeType&gt;</v>
      </c>
    </row>
    <row r="21" spans="1:1" x14ac:dyDescent="0.25">
      <c r="A21" t="s">
        <v>258</v>
      </c>
    </row>
    <row r="22" spans="1:1" x14ac:dyDescent="0.25">
      <c r="A22" t="s">
        <v>417</v>
      </c>
    </row>
    <row r="23" spans="1:1" x14ac:dyDescent="0.25">
      <c r="A23" t="s">
        <v>393</v>
      </c>
    </row>
    <row r="24" spans="1:1" x14ac:dyDescent="0.25">
      <c r="A24" t="s">
        <v>394</v>
      </c>
    </row>
    <row r="25" spans="1:1" x14ac:dyDescent="0.25">
      <c r="A25" t="s">
        <v>395</v>
      </c>
    </row>
    <row r="26" spans="1:1" x14ac:dyDescent="0.25">
      <c r="A26" t="s">
        <v>396</v>
      </c>
    </row>
    <row r="27" spans="1:1" x14ac:dyDescent="0.25">
      <c r="A27" t="s">
        <v>397</v>
      </c>
    </row>
    <row r="28" spans="1:1" x14ac:dyDescent="0.25">
      <c r="A28" t="s">
        <v>398</v>
      </c>
    </row>
    <row r="29" spans="1:1" x14ac:dyDescent="0.25">
      <c r="A29" t="s">
        <v>399</v>
      </c>
    </row>
    <row r="30" spans="1:1" x14ac:dyDescent="0.25">
      <c r="A30" t="s">
        <v>400</v>
      </c>
    </row>
    <row r="31" spans="1:1" x14ac:dyDescent="0.25">
      <c r="A31" t="s">
        <v>401</v>
      </c>
    </row>
    <row r="32" spans="1:1" x14ac:dyDescent="0.25">
      <c r="A32" t="s">
        <v>402</v>
      </c>
    </row>
    <row r="33" spans="1:1" x14ac:dyDescent="0.25">
      <c r="A33" t="s">
        <v>403</v>
      </c>
    </row>
    <row r="34" spans="1:1" x14ac:dyDescent="0.25">
      <c r="A34" t="s">
        <v>404</v>
      </c>
    </row>
    <row r="35" spans="1:1" x14ac:dyDescent="0.25">
      <c r="A35" t="s">
        <v>405</v>
      </c>
    </row>
    <row r="36" spans="1:1" x14ac:dyDescent="0.25">
      <c r="A36" t="s">
        <v>406</v>
      </c>
    </row>
    <row r="38" spans="1:1" x14ac:dyDescent="0.25">
      <c r="A38" t="s">
        <v>277</v>
      </c>
    </row>
    <row r="39" spans="1:1" x14ac:dyDescent="0.25">
      <c r="A39" t="str">
        <f>"                    &lt;CCCCustomerID&gt;" &amp; R1&amp;"&lt;/CCCCustomerID&gt;"</f>
        <v xml:space="preserve">                    &lt;CCCCustomerID&gt;&lt;/CCCCustomerID&gt;</v>
      </c>
    </row>
    <row r="40" spans="1:1" x14ac:dyDescent="0.25">
      <c r="A40" t="str">
        <f>"                          &lt;ResidenceID&gt;"&amp;AK1&amp;"&lt;/ResidenceID&gt;"</f>
        <v xml:space="preserve">                          &lt;ResidenceID&gt;&lt;/ResidenceID&gt;</v>
      </c>
    </row>
    <row r="41" spans="1:1" x14ac:dyDescent="0.25">
      <c r="A41" t="s">
        <v>278</v>
      </c>
    </row>
    <row r="42" spans="1:1" x14ac:dyDescent="0.25">
      <c r="A42" t="str">
        <f>"                      &lt;TitleOther&gt;"&amp;AE1&amp;"&lt;/TitleOther&gt;"</f>
        <v xml:space="preserve">                      &lt;TitleOther&gt;&lt;/TitleOther&gt;</v>
      </c>
    </row>
    <row r="43" spans="1:1" x14ac:dyDescent="0.25">
      <c r="A43" t="str">
        <f>"                      &lt;Forename&gt;"&amp;AF1&amp;"&lt;/Forename&gt;"</f>
        <v xml:space="preserve">                      &lt;Forename&gt;&lt;/Forename&gt;</v>
      </c>
    </row>
    <row r="44" spans="1:1" x14ac:dyDescent="0.25">
      <c r="A44" t="str">
        <f>"                      &lt;Surname&gt;"&amp;AG1&amp;"&lt;/Surname&gt;"</f>
        <v xml:space="preserve">                      &lt;Surname&gt;&lt;/Surname&gt;</v>
      </c>
    </row>
    <row r="45" spans="1:1" x14ac:dyDescent="0.25">
      <c r="A45" t="s">
        <v>279</v>
      </c>
    </row>
    <row r="46" spans="1:1" x14ac:dyDescent="0.25">
      <c r="A46" t="str">
        <f>"                    &lt;DoB&gt;"&amp;AI1&amp;"&lt;/DoB&gt;"</f>
        <v xml:space="preserve">                    &lt;DoB&gt;&lt;/DoB&gt;</v>
      </c>
    </row>
    <row r="47" spans="1:1" x14ac:dyDescent="0.25">
      <c r="A47" t="s">
        <v>280</v>
      </c>
    </row>
    <row r="48" spans="1:1" x14ac:dyDescent="0.25">
      <c r="A48" t="s">
        <v>282</v>
      </c>
    </row>
    <row r="49" spans="1:1" x14ac:dyDescent="0.25">
      <c r="A49" t="s">
        <v>283</v>
      </c>
    </row>
    <row r="50" spans="1:1" x14ac:dyDescent="0.25">
      <c r="A50" t="str">
        <f>"                      &lt;HouseNumber&gt;"&amp;AL1&amp;"&lt;/HouseNumber&gt;"</f>
        <v xml:space="preserve">                      &lt;HouseNumber&gt;&lt;/HouseNumber&gt;</v>
      </c>
    </row>
    <row r="51" spans="1:1" x14ac:dyDescent="0.25">
      <c r="A51" t="str">
        <f>"                      &lt;Street1&gt;"&amp;AM1&amp;"&lt;/Street1&gt;"</f>
        <v xml:space="preserve">                      &lt;Street1&gt;&lt;/Street1&gt;</v>
      </c>
    </row>
    <row r="52" spans="1:1" x14ac:dyDescent="0.25">
      <c r="A52" t="s">
        <v>284</v>
      </c>
    </row>
    <row r="53" spans="1:1" x14ac:dyDescent="0.25">
      <c r="A53" t="str">
        <f>"                      &lt;Town&gt;"&amp;AN1&amp;"&lt;/Town&gt;"</f>
        <v xml:space="preserve">                      &lt;Town&gt;&lt;/Town&gt;</v>
      </c>
    </row>
    <row r="54" spans="1:1" x14ac:dyDescent="0.25">
      <c r="A54" t="str">
        <f>"                      &lt;PostCode&gt;"&amp;AO1&amp;"&lt;/PostCode&gt;"</f>
        <v xml:space="preserve">                      &lt;PostCode&gt;&lt;/PostCode&gt;</v>
      </c>
    </row>
    <row r="55" spans="1:1" x14ac:dyDescent="0.25">
      <c r="A55" t="s">
        <v>285</v>
      </c>
    </row>
    <row r="56" spans="1:1" x14ac:dyDescent="0.25">
      <c r="A56" t="s">
        <v>413</v>
      </c>
    </row>
    <row r="57" spans="1:1" x14ac:dyDescent="0.25">
      <c r="A57" t="s">
        <v>414</v>
      </c>
    </row>
    <row r="58" spans="1:1" x14ac:dyDescent="0.25">
      <c r="A58" t="s">
        <v>286</v>
      </c>
    </row>
    <row r="59" spans="1:1" x14ac:dyDescent="0.25">
      <c r="A59" t="s">
        <v>288</v>
      </c>
    </row>
    <row r="60" spans="1:1" x14ac:dyDescent="0.25">
      <c r="A60" t="s">
        <v>289</v>
      </c>
    </row>
    <row r="61" spans="1:1" x14ac:dyDescent="0.25">
      <c r="A61" t="s">
        <v>290</v>
      </c>
    </row>
    <row r="62" spans="1:1" x14ac:dyDescent="0.25">
      <c r="A62" t="s">
        <v>291</v>
      </c>
    </row>
    <row r="63" spans="1:1" x14ac:dyDescent="0.25">
      <c r="A63" t="s">
        <v>292</v>
      </c>
    </row>
    <row r="64" spans="1:1" x14ac:dyDescent="0.25">
      <c r="A64" t="s">
        <v>293</v>
      </c>
    </row>
    <row r="65" spans="1:1" x14ac:dyDescent="0.25">
      <c r="A65" t="s">
        <v>294</v>
      </c>
    </row>
    <row r="66" spans="1:1" x14ac:dyDescent="0.25">
      <c r="A66" t="s">
        <v>295</v>
      </c>
    </row>
    <row r="67" spans="1:1" x14ac:dyDescent="0.25">
      <c r="A67" t="s">
        <v>296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XML Creation_Cycle 1</vt:lpstr>
      <vt:lpstr>XML Creation_Cycle 2</vt:lpstr>
      <vt:lpstr>XML Creation_ST_NODDLE</vt:lpstr>
      <vt:lpstr>XML Creation_ST_GINGER</vt:lpstr>
      <vt:lpstr>XML Creation_PREPROD</vt:lpstr>
      <vt:lpstr>ER 803</vt:lpstr>
      <vt:lpstr>Sheet1</vt:lpstr>
      <vt:lpstr>Table to send data to UAT</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Connors</dc:creator>
  <cp:lastModifiedBy>James Connors</cp:lastModifiedBy>
  <cp:lastPrinted>2018-09-17T10:23:15Z</cp:lastPrinted>
  <dcterms:created xsi:type="dcterms:W3CDTF">2018-09-14T07:46:52Z</dcterms:created>
  <dcterms:modified xsi:type="dcterms:W3CDTF">2019-07-03T06:01:37Z</dcterms:modified>
</cp:coreProperties>
</file>