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5a8e48bd9bf7f/Desktop/ReposGoHere/PublicRepos/My_Modules/monte_carlo/"/>
    </mc:Choice>
  </mc:AlternateContent>
  <xr:revisionPtr revIDLastSave="199" documentId="8_{066C9AE6-21EC-4DC8-AFA5-02A595DA0FB8}" xr6:coauthVersionLast="40" xr6:coauthVersionMax="40" xr10:uidLastSave="{63DCC56C-B8C1-4158-A2C6-2E4AB012075B}"/>
  <bookViews>
    <workbookView xWindow="0" yWindow="0" windowWidth="28800" windowHeight="10275" activeTab="2" xr2:uid="{A79E78B2-9278-43D2-9466-4DBE1519910A}"/>
  </bookViews>
  <sheets>
    <sheet name="WBS" sheetId="1" r:id="rId1"/>
    <sheet name="Variables" sheetId="2" r:id="rId2"/>
    <sheet name="WBS_2" sheetId="3" r:id="rId3"/>
  </sheets>
  <definedNames>
    <definedName name="batch1_hours">Variables!$B$6</definedName>
    <definedName name="batch2_hours">Variables!$B$7</definedName>
    <definedName name="design_hours">Variables!$B$3</definedName>
    <definedName name="fte_hour">Variables!$B$10</definedName>
    <definedName name="inv_rate">Variables!$B$5</definedName>
    <definedName name="materials">Variables!$B$9</definedName>
    <definedName name="om_maintainer_hours">Variables!$B$12</definedName>
    <definedName name="om_materials">Variables!$B$11</definedName>
    <definedName name="overhead_hours">Variables!$B$8</definedName>
    <definedName name="rnd_rate">Variables!$B$2</definedName>
    <definedName name="test_hours">Variables!$B$4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3" l="1"/>
  <c r="P2" i="3"/>
  <c r="O2" i="3"/>
  <c r="N2" i="3"/>
  <c r="M2" i="3"/>
  <c r="L2" i="3"/>
  <c r="K2" i="3"/>
  <c r="J2" i="3"/>
  <c r="I2" i="3"/>
  <c r="H2" i="3"/>
  <c r="Q3" i="3"/>
  <c r="P3" i="3"/>
  <c r="O3" i="3"/>
  <c r="N3" i="3"/>
  <c r="M3" i="3"/>
  <c r="L3" i="3"/>
  <c r="K3" i="3"/>
  <c r="J3" i="3"/>
  <c r="I3" i="3"/>
  <c r="H3" i="3"/>
  <c r="Q5" i="3"/>
  <c r="P5" i="3"/>
  <c r="O5" i="3"/>
  <c r="N5" i="3"/>
  <c r="M5" i="3"/>
  <c r="L5" i="3"/>
  <c r="K5" i="3"/>
  <c r="J5" i="3"/>
  <c r="G5" i="3" s="1"/>
  <c r="I5" i="3"/>
  <c r="H5" i="3"/>
  <c r="Q4" i="3"/>
  <c r="P4" i="3"/>
  <c r="O4" i="3"/>
  <c r="N4" i="3"/>
  <c r="M4" i="3"/>
  <c r="L4" i="3"/>
  <c r="K4" i="3"/>
  <c r="J4" i="3"/>
  <c r="I4" i="3"/>
  <c r="H4" i="3"/>
  <c r="Q6" i="3"/>
  <c r="P6" i="3"/>
  <c r="O6" i="3"/>
  <c r="N6" i="3"/>
  <c r="M6" i="3"/>
  <c r="L6" i="3"/>
  <c r="K6" i="3"/>
  <c r="J6" i="3"/>
  <c r="I6" i="3"/>
  <c r="H6" i="3"/>
  <c r="G6" i="3" s="1"/>
  <c r="G4" i="3"/>
  <c r="G9" i="3"/>
  <c r="G10" i="3"/>
  <c r="E20" i="3"/>
  <c r="E19" i="3"/>
  <c r="E18" i="3"/>
  <c r="E17" i="3"/>
  <c r="E16" i="3"/>
  <c r="E13" i="3"/>
  <c r="E12" i="3"/>
  <c r="E11" i="3"/>
  <c r="E10" i="3"/>
  <c r="E9" i="3"/>
  <c r="E6" i="3"/>
  <c r="E5" i="3"/>
  <c r="E4" i="3"/>
  <c r="E3" i="3"/>
  <c r="E2" i="3"/>
  <c r="G2" i="3" l="1"/>
  <c r="G3" i="3"/>
  <c r="F2" i="1"/>
  <c r="F3" i="1"/>
  <c r="F6" i="1"/>
  <c r="F11" i="1"/>
  <c r="F15" i="1"/>
  <c r="F14" i="1"/>
  <c r="F13" i="1"/>
  <c r="F12" i="1"/>
  <c r="F10" i="1"/>
  <c r="F9" i="1"/>
  <c r="F8" i="1"/>
  <c r="F7" i="1"/>
  <c r="F5" i="1"/>
  <c r="F4" i="1"/>
  <c r="E6" i="1"/>
  <c r="E7" i="1"/>
  <c r="E8" i="1"/>
  <c r="E9" i="1"/>
  <c r="E10" i="1"/>
  <c r="E11" i="1"/>
  <c r="E12" i="1"/>
  <c r="E13" i="1"/>
  <c r="E14" i="1"/>
  <c r="E15" i="1"/>
  <c r="E5" i="1"/>
  <c r="E4" i="1"/>
  <c r="E3" i="1"/>
  <c r="E2" i="1"/>
</calcChain>
</file>

<file path=xl/sharedStrings.xml><?xml version="1.0" encoding="utf-8"?>
<sst xmlns="http://schemas.openxmlformats.org/spreadsheetml/2006/main" count="77" uniqueCount="37">
  <si>
    <t>Element</t>
  </si>
  <si>
    <t>Total</t>
  </si>
  <si>
    <t>R&amp;D</t>
  </si>
  <si>
    <t>Investment</t>
  </si>
  <si>
    <t>Sustainment</t>
  </si>
  <si>
    <t>Design</t>
  </si>
  <si>
    <t>Test</t>
  </si>
  <si>
    <t>Batch 1</t>
  </si>
  <si>
    <t>Batch 2</t>
  </si>
  <si>
    <t>Overhead</t>
  </si>
  <si>
    <t>FT&amp;E</t>
  </si>
  <si>
    <t>Parts</t>
  </si>
  <si>
    <t>Maintainers</t>
  </si>
  <si>
    <t>LevelA</t>
  </si>
  <si>
    <t>LevelB</t>
  </si>
  <si>
    <t>Levelc</t>
  </si>
  <si>
    <t>design_hours</t>
  </si>
  <si>
    <t>test_hours</t>
  </si>
  <si>
    <t>rnd_rate</t>
  </si>
  <si>
    <t>inv_rate</t>
  </si>
  <si>
    <t>batch1_hours</t>
  </si>
  <si>
    <t>batch2_hours</t>
  </si>
  <si>
    <t>overhead_hours</t>
  </si>
  <si>
    <t>materials</t>
  </si>
  <si>
    <t>fte_hour</t>
  </si>
  <si>
    <t>om_materials</t>
  </si>
  <si>
    <t>om_maintainer_hours</t>
  </si>
  <si>
    <t>uniform</t>
  </si>
  <si>
    <t>constant</t>
  </si>
  <si>
    <t>PE</t>
  </si>
  <si>
    <t>Lower Bound</t>
  </si>
  <si>
    <t>Upper Bound</t>
  </si>
  <si>
    <t>Distribution</t>
  </si>
  <si>
    <t>Values</t>
  </si>
  <si>
    <t>Time Phased</t>
  </si>
  <si>
    <t>lowest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</si>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</sst>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3AB8-EA1E-4747-B77D-985D8B75DF6D}">
  <sheetPr codeName="Sheet1"/>
  <dimension ref="A1:F15"/>
  <sheetViews>
    <sheetView workbookViewId="0">
      <selection sqref="A1:E6"/>
    </sheetView>
  </sheetViews>
  <sheetFormatPr defaultRowHeight="15" x14ac:dyDescent="0.25"/>
  <cols>
    <col min="1" max="1" width="14.28515625" bestFit="1" customWidth="1"/>
    <col min="5" max="5" width="11.710937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</row>
    <row r="2" spans="1:6" x14ac:dyDescent="0.25">
      <c r="A2" t="s">
        <v>1</v>
      </c>
      <c r="B2">
        <v>0</v>
      </c>
      <c r="E2" t="str">
        <f>"Level_"&amp;B2&amp;
  IF(C2="", "", "_"&amp;C2&amp;
    IF(D2="", "", "_"&amp;D2))</f>
        <v>Level_0</v>
      </c>
      <c r="F2">
        <f>F3+F6+F11</f>
        <v>1425</v>
      </c>
    </row>
    <row r="3" spans="1:6" x14ac:dyDescent="0.25">
      <c r="A3" s="1" t="s">
        <v>2</v>
      </c>
      <c r="B3">
        <v>0</v>
      </c>
      <c r="C3">
        <v>1</v>
      </c>
      <c r="E3" t="str">
        <f>"Level_"&amp;B3&amp;
  IF(C3="", "", "_"&amp;C3&amp;
    IF(D3="", "", "_"&amp;D3))</f>
        <v>Level_0_1</v>
      </c>
      <c r="F3">
        <f>SUM(F4:F5)</f>
        <v>350</v>
      </c>
    </row>
    <row r="4" spans="1:6" x14ac:dyDescent="0.25">
      <c r="A4" s="2" t="s">
        <v>5</v>
      </c>
      <c r="B4">
        <v>0</v>
      </c>
      <c r="C4">
        <v>1</v>
      </c>
      <c r="D4">
        <v>1</v>
      </c>
      <c r="E4" t="str">
        <f>"Level_"&amp;B4&amp;
  IF(C4="", "", "_"&amp;C4&amp;
    IF(D4="", "", "_"&amp;D4))</f>
        <v>Level_0_1_1</v>
      </c>
      <c r="F4">
        <f>rnd_rate*design_hours</f>
        <v>200</v>
      </c>
    </row>
    <row r="5" spans="1:6" x14ac:dyDescent="0.25">
      <c r="A5" s="2" t="s">
        <v>6</v>
      </c>
      <c r="B5">
        <v>0</v>
      </c>
      <c r="C5">
        <v>1</v>
      </c>
      <c r="D5">
        <v>2</v>
      </c>
      <c r="E5" t="str">
        <f>"Level_"&amp;B5&amp;
  IF(C5="", "", "_"&amp;C5&amp;
    IF(D5="", "", "_"&amp;D5))</f>
        <v>Level_0_1_2</v>
      </c>
      <c r="F5">
        <f>rnd_rate*test_hours</f>
        <v>150</v>
      </c>
    </row>
    <row r="6" spans="1:6" x14ac:dyDescent="0.25">
      <c r="A6" s="1" t="s">
        <v>3</v>
      </c>
      <c r="B6">
        <v>0</v>
      </c>
      <c r="C6">
        <v>2</v>
      </c>
      <c r="E6" t="str">
        <f t="shared" ref="E6:E15" si="0">"Level_"&amp;B6&amp;
  IF(C6="", "", "_"&amp;C6&amp;
    IF(D6="", "", "_"&amp;D6))</f>
        <v>Level_0_2</v>
      </c>
      <c r="F6">
        <f>SUM(F7:F10)</f>
        <v>434</v>
      </c>
    </row>
    <row r="7" spans="1:6" x14ac:dyDescent="0.25">
      <c r="A7" s="2" t="s">
        <v>7</v>
      </c>
      <c r="B7">
        <v>0</v>
      </c>
      <c r="C7">
        <v>2</v>
      </c>
      <c r="D7">
        <v>1</v>
      </c>
      <c r="E7" t="str">
        <f t="shared" si="0"/>
        <v>Level_0_2_1</v>
      </c>
      <c r="F7">
        <f>inv_rate*batch1_hours</f>
        <v>80</v>
      </c>
    </row>
    <row r="8" spans="1:6" x14ac:dyDescent="0.25">
      <c r="A8" s="2" t="s">
        <v>8</v>
      </c>
      <c r="B8">
        <v>0</v>
      </c>
      <c r="C8">
        <v>2</v>
      </c>
      <c r="D8">
        <v>2</v>
      </c>
      <c r="E8" t="str">
        <f t="shared" si="0"/>
        <v>Level_0_2_2</v>
      </c>
      <c r="F8">
        <f>inv_rate*batch2_hours</f>
        <v>64</v>
      </c>
    </row>
    <row r="9" spans="1:6" x14ac:dyDescent="0.25">
      <c r="A9" s="2" t="s">
        <v>9</v>
      </c>
      <c r="B9">
        <v>0</v>
      </c>
      <c r="C9">
        <v>2</v>
      </c>
      <c r="D9">
        <v>3</v>
      </c>
      <c r="E9" t="str">
        <f t="shared" si="0"/>
        <v>Level_0_2_3</v>
      </c>
      <c r="F9">
        <f>inv_rate*overhead_hours</f>
        <v>240</v>
      </c>
    </row>
    <row r="10" spans="1:6" x14ac:dyDescent="0.25">
      <c r="A10" s="2" t="s">
        <v>23</v>
      </c>
      <c r="B10">
        <v>0</v>
      </c>
      <c r="C10">
        <v>2</v>
      </c>
      <c r="D10">
        <v>4</v>
      </c>
      <c r="E10" t="str">
        <f t="shared" si="0"/>
        <v>Level_0_2_4</v>
      </c>
      <c r="F10">
        <f>materials</f>
        <v>50</v>
      </c>
    </row>
    <row r="11" spans="1:6" x14ac:dyDescent="0.25">
      <c r="A11" s="1" t="s">
        <v>4</v>
      </c>
      <c r="B11">
        <v>0</v>
      </c>
      <c r="C11">
        <v>3</v>
      </c>
      <c r="E11" t="str">
        <f t="shared" si="0"/>
        <v>Level_0_3</v>
      </c>
      <c r="F11">
        <f>SUM(F12:F15)</f>
        <v>641</v>
      </c>
    </row>
    <row r="12" spans="1:6" x14ac:dyDescent="0.25">
      <c r="A12" s="2" t="s">
        <v>9</v>
      </c>
      <c r="B12">
        <v>0</v>
      </c>
      <c r="C12">
        <v>3</v>
      </c>
      <c r="D12">
        <v>1</v>
      </c>
      <c r="E12" t="str">
        <f t="shared" si="0"/>
        <v>Level_0_3_1</v>
      </c>
      <c r="F12">
        <f>inv_rate*overhead_hours</f>
        <v>240</v>
      </c>
    </row>
    <row r="13" spans="1:6" x14ac:dyDescent="0.25">
      <c r="A13" s="2" t="s">
        <v>10</v>
      </c>
      <c r="B13">
        <v>0</v>
      </c>
      <c r="C13">
        <v>3</v>
      </c>
      <c r="D13">
        <v>2</v>
      </c>
      <c r="E13" t="str">
        <f t="shared" si="0"/>
        <v>Level_0_3_2</v>
      </c>
      <c r="F13">
        <f>inv_rate*fte_hour</f>
        <v>256</v>
      </c>
    </row>
    <row r="14" spans="1:6" x14ac:dyDescent="0.25">
      <c r="A14" s="2" t="s">
        <v>11</v>
      </c>
      <c r="B14">
        <v>0</v>
      </c>
      <c r="C14">
        <v>3</v>
      </c>
      <c r="D14">
        <v>3</v>
      </c>
      <c r="E14" t="str">
        <f t="shared" si="0"/>
        <v>Level_0_3_3</v>
      </c>
      <c r="F14">
        <f>om_materials</f>
        <v>65</v>
      </c>
    </row>
    <row r="15" spans="1:6" x14ac:dyDescent="0.25">
      <c r="A15" s="2" t="s">
        <v>12</v>
      </c>
      <c r="B15">
        <v>0</v>
      </c>
      <c r="C15">
        <v>3</v>
      </c>
      <c r="D15">
        <v>4</v>
      </c>
      <c r="E15" t="str">
        <f t="shared" si="0"/>
        <v>Level_0_3_4</v>
      </c>
      <c r="F15">
        <f>om_maintainer_hours*inv_rate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CB16-0487-47AA-98DD-4462318F9D55}">
  <sheetPr codeName="Sheet2"/>
  <dimension ref="A1:E12"/>
  <sheetViews>
    <sheetView workbookViewId="0">
      <selection activeCell="A2" sqref="A2:A12"/>
    </sheetView>
  </sheetViews>
  <sheetFormatPr defaultRowHeight="15" x14ac:dyDescent="0.25"/>
  <cols>
    <col min="1" max="1" width="20.85546875" bestFit="1" customWidth="1"/>
    <col min="3" max="3" width="10.140625" bestFit="1" customWidth="1"/>
    <col min="4" max="5" width="12.5703125" bestFit="1" customWidth="1"/>
  </cols>
  <sheetData>
    <row r="1" spans="1:5" x14ac:dyDescent="0.25">
      <c r="B1" t="s">
        <v>29</v>
      </c>
      <c r="C1" t="s">
        <v>32</v>
      </c>
      <c r="D1" t="s">
        <v>30</v>
      </c>
      <c r="E1" t="s">
        <v>31</v>
      </c>
    </row>
    <row r="2" spans="1:5" x14ac:dyDescent="0.25">
      <c r="A2" t="s">
        <v>18</v>
      </c>
      <c r="B2">
        <v>10</v>
      </c>
      <c r="C2" t="s">
        <v>27</v>
      </c>
    </row>
    <row r="3" spans="1:5" x14ac:dyDescent="0.25">
      <c r="A3" t="s">
        <v>16</v>
      </c>
      <c r="B3">
        <v>20</v>
      </c>
      <c r="C3" t="s">
        <v>27</v>
      </c>
    </row>
    <row r="4" spans="1:5" x14ac:dyDescent="0.25">
      <c r="A4" t="s">
        <v>17</v>
      </c>
      <c r="B4">
        <v>15</v>
      </c>
      <c r="C4" t="s">
        <v>27</v>
      </c>
    </row>
    <row r="5" spans="1:5" x14ac:dyDescent="0.25">
      <c r="A5" t="s">
        <v>19</v>
      </c>
      <c r="B5">
        <v>8</v>
      </c>
      <c r="C5" t="s">
        <v>27</v>
      </c>
    </row>
    <row r="6" spans="1:5" x14ac:dyDescent="0.25">
      <c r="A6" t="s">
        <v>20</v>
      </c>
      <c r="B6">
        <v>10</v>
      </c>
      <c r="C6" t="s">
        <v>27</v>
      </c>
    </row>
    <row r="7" spans="1:5" x14ac:dyDescent="0.25">
      <c r="A7" t="s">
        <v>21</v>
      </c>
      <c r="B7">
        <v>8</v>
      </c>
      <c r="C7" t="s">
        <v>27</v>
      </c>
    </row>
    <row r="8" spans="1:5" x14ac:dyDescent="0.25">
      <c r="A8" t="s">
        <v>22</v>
      </c>
      <c r="B8">
        <v>30</v>
      </c>
      <c r="C8" t="s">
        <v>28</v>
      </c>
    </row>
    <row r="9" spans="1:5" x14ac:dyDescent="0.25">
      <c r="A9" t="s">
        <v>23</v>
      </c>
      <c r="B9">
        <v>50</v>
      </c>
      <c r="C9" t="s">
        <v>27</v>
      </c>
    </row>
    <row r="10" spans="1:5" x14ac:dyDescent="0.25">
      <c r="A10" t="s">
        <v>24</v>
      </c>
      <c r="B10">
        <v>32</v>
      </c>
      <c r="C10" t="s">
        <v>27</v>
      </c>
    </row>
    <row r="11" spans="1:5" x14ac:dyDescent="0.25">
      <c r="A11" t="s">
        <v>25</v>
      </c>
      <c r="B11">
        <v>65</v>
      </c>
      <c r="C11" t="s">
        <v>27</v>
      </c>
    </row>
    <row r="12" spans="1:5" x14ac:dyDescent="0.25">
      <c r="A12" t="s">
        <v>26</v>
      </c>
      <c r="B12">
        <v>10</v>
      </c>
      <c r="C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483-9E60-493C-9C4B-AB20CE310A3D}">
  <dimension ref="A1:Q20"/>
  <sheetViews>
    <sheetView tabSelected="1" workbookViewId="0">
      <selection activeCell="J11" sqref="J11"/>
    </sheetView>
  </sheetViews>
  <sheetFormatPr defaultRowHeight="15" x14ac:dyDescent="0.25"/>
  <cols>
    <col min="1" max="1" width="12.42578125" bestFit="1" customWidth="1"/>
    <col min="5" max="5" width="11.7109375" bestFit="1" customWidth="1"/>
    <col min="6" max="6" width="11.7109375" customWidth="1"/>
  </cols>
  <sheetData>
    <row r="1" spans="1:17" x14ac:dyDescent="0.25">
      <c r="A1" t="s">
        <v>0</v>
      </c>
      <c r="B1" t="s">
        <v>13</v>
      </c>
      <c r="C1" t="s">
        <v>14</v>
      </c>
      <c r="D1" t="s">
        <v>15</v>
      </c>
      <c r="G1" t="s">
        <v>1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</row>
    <row r="2" spans="1:17" x14ac:dyDescent="0.25">
      <c r="A2" t="s">
        <v>1</v>
      </c>
      <c r="B2">
        <v>0</v>
      </c>
      <c r="E2" t="str">
        <f>"Level_"&amp;B2&amp;
  IF(C2="", "", "_"&amp;C2&amp;
    IF(D2="", "", "_"&amp;D2))</f>
        <v>Level_0</v>
      </c>
      <c r="F2" t="s">
        <v>36</v>
      </c>
      <c r="G2" s="3">
        <f>SUM(H2:Q2)</f>
        <v>710</v>
      </c>
      <c r="H2" s="3">
        <f>SUBTOTAL(9, H3:H6)</f>
        <v>55</v>
      </c>
      <c r="I2" s="3">
        <f t="shared" ref="I2:Q2" si="0">SUBTOTAL(9, I3:I6)</f>
        <v>55</v>
      </c>
      <c r="J2" s="3">
        <f t="shared" si="0"/>
        <v>150</v>
      </c>
      <c r="K2" s="3">
        <f t="shared" si="0"/>
        <v>200</v>
      </c>
      <c r="L2" s="3">
        <f t="shared" si="0"/>
        <v>250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</row>
    <row r="3" spans="1:17" x14ac:dyDescent="0.25">
      <c r="A3" s="1" t="s">
        <v>2</v>
      </c>
      <c r="B3">
        <v>0</v>
      </c>
      <c r="C3">
        <v>1</v>
      </c>
      <c r="E3" t="str">
        <f>"Level_"&amp;B3&amp;
  IF(C3="", "", "_"&amp;C3&amp;
    IF(D3="", "", "_"&amp;D3))</f>
        <v>Level_0_1</v>
      </c>
      <c r="F3" t="s">
        <v>36</v>
      </c>
      <c r="G3" s="3">
        <f t="shared" ref="G3:G6" si="1">SUM(H3:Q3)</f>
        <v>110</v>
      </c>
      <c r="H3" s="3">
        <f>SUBTOTAL(9, H4:H5)</f>
        <v>55</v>
      </c>
      <c r="I3" s="3">
        <f t="shared" ref="I3:Q3" si="2">SUBTOTAL(9, I4:I5)</f>
        <v>55</v>
      </c>
      <c r="J3" s="3">
        <f t="shared" si="2"/>
        <v>0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</row>
    <row r="4" spans="1:17" x14ac:dyDescent="0.25">
      <c r="A4" s="2" t="s">
        <v>5</v>
      </c>
      <c r="B4">
        <v>0</v>
      </c>
      <c r="C4">
        <v>1</v>
      </c>
      <c r="D4">
        <v>1</v>
      </c>
      <c r="E4" t="str">
        <f>"Level_"&amp;B4&amp;
  IF(C4="", "", "_"&amp;C4&amp;
    IF(D4="", "", "_"&amp;D4))</f>
        <v>Level_0_1_1</v>
      </c>
      <c r="F4" t="s">
        <v>35</v>
      </c>
      <c r="G4" s="3">
        <f t="shared" si="1"/>
        <v>30</v>
      </c>
      <c r="H4" s="3">
        <f t="shared" ref="H4:Q4" si="3">$G11*H18</f>
        <v>15</v>
      </c>
      <c r="I4" s="3">
        <f t="shared" si="3"/>
        <v>15</v>
      </c>
      <c r="J4" s="3">
        <f t="shared" si="3"/>
        <v>0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</row>
    <row r="5" spans="1:17" x14ac:dyDescent="0.25">
      <c r="A5" s="2" t="s">
        <v>6</v>
      </c>
      <c r="B5">
        <v>0</v>
      </c>
      <c r="C5">
        <v>1</v>
      </c>
      <c r="D5">
        <v>2</v>
      </c>
      <c r="E5" t="str">
        <f>"Level_"&amp;B5&amp;
  IF(C5="", "", "_"&amp;C5&amp;
    IF(D5="", "", "_"&amp;D5))</f>
        <v>Level_0_1_2</v>
      </c>
      <c r="F5" t="s">
        <v>35</v>
      </c>
      <c r="G5" s="3">
        <f t="shared" si="1"/>
        <v>80</v>
      </c>
      <c r="H5" s="3">
        <f t="shared" ref="H5:Q5" si="4">$G12*H19</f>
        <v>40</v>
      </c>
      <c r="I5" s="3">
        <f t="shared" si="4"/>
        <v>40</v>
      </c>
      <c r="J5" s="3">
        <f t="shared" si="4"/>
        <v>0</v>
      </c>
      <c r="K5" s="3">
        <f t="shared" si="4"/>
        <v>0</v>
      </c>
      <c r="L5" s="3">
        <f t="shared" si="4"/>
        <v>0</v>
      </c>
      <c r="M5" s="3">
        <f t="shared" si="4"/>
        <v>0</v>
      </c>
      <c r="N5" s="3">
        <f t="shared" si="4"/>
        <v>0</v>
      </c>
      <c r="O5" s="3">
        <f t="shared" si="4"/>
        <v>0</v>
      </c>
      <c r="P5" s="3">
        <f t="shared" si="4"/>
        <v>0</v>
      </c>
      <c r="Q5" s="3">
        <f t="shared" si="4"/>
        <v>0</v>
      </c>
    </row>
    <row r="6" spans="1:17" x14ac:dyDescent="0.25">
      <c r="A6" s="1" t="s">
        <v>9</v>
      </c>
      <c r="B6">
        <v>0</v>
      </c>
      <c r="C6">
        <v>2</v>
      </c>
      <c r="E6" t="str">
        <f t="shared" ref="E6" si="5">"Level_"&amp;B6&amp;
  IF(C6="", "", "_"&amp;C6&amp;
    IF(D6="", "", "_"&amp;D6))</f>
        <v>Level_0_2</v>
      </c>
      <c r="F6" t="s">
        <v>35</v>
      </c>
      <c r="G6" s="3">
        <f t="shared" si="1"/>
        <v>600</v>
      </c>
      <c r="H6" s="3">
        <f>$G13*H20</f>
        <v>0</v>
      </c>
      <c r="I6" s="3">
        <f t="shared" ref="I6:Q6" si="6">$G13*I20</f>
        <v>0</v>
      </c>
      <c r="J6" s="3">
        <f t="shared" si="6"/>
        <v>150</v>
      </c>
      <c r="K6" s="3">
        <f t="shared" si="6"/>
        <v>200</v>
      </c>
      <c r="L6" s="3">
        <f t="shared" si="6"/>
        <v>250</v>
      </c>
      <c r="M6" s="3">
        <f t="shared" si="6"/>
        <v>0</v>
      </c>
      <c r="N6" s="3">
        <f t="shared" si="6"/>
        <v>0</v>
      </c>
      <c r="O6" s="3">
        <f t="shared" si="6"/>
        <v>0</v>
      </c>
      <c r="P6" s="3">
        <f t="shared" si="6"/>
        <v>0</v>
      </c>
      <c r="Q6" s="3">
        <f t="shared" si="6"/>
        <v>0</v>
      </c>
    </row>
    <row r="8" spans="1:17" x14ac:dyDescent="0.25">
      <c r="A8" t="s">
        <v>33</v>
      </c>
      <c r="B8" t="s">
        <v>13</v>
      </c>
      <c r="C8" t="s">
        <v>14</v>
      </c>
      <c r="D8" t="s">
        <v>15</v>
      </c>
    </row>
    <row r="9" spans="1:17" x14ac:dyDescent="0.25">
      <c r="A9" t="s">
        <v>1</v>
      </c>
      <c r="B9">
        <v>0</v>
      </c>
      <c r="E9" t="str">
        <f>"Level_"&amp;B9&amp;
  IF(C9="", "", "_"&amp;C9&amp;
    IF(D9="", "", "_"&amp;D9))</f>
        <v>Level_0</v>
      </c>
      <c r="G9" s="3">
        <f>SUBTOTAL(9,G10:G13)</f>
        <v>85</v>
      </c>
    </row>
    <row r="10" spans="1:17" x14ac:dyDescent="0.25">
      <c r="A10" s="1" t="s">
        <v>2</v>
      </c>
      <c r="B10">
        <v>0</v>
      </c>
      <c r="C10">
        <v>1</v>
      </c>
      <c r="E10" t="str">
        <f>"Level_"&amp;B10&amp;
  IF(C10="", "", "_"&amp;C10&amp;
    IF(D10="", "", "_"&amp;D10))</f>
        <v>Level_0_1</v>
      </c>
      <c r="G10" s="3">
        <f>SUBTOTAL(9, G11:G12)</f>
        <v>35</v>
      </c>
    </row>
    <row r="11" spans="1:17" x14ac:dyDescent="0.25">
      <c r="A11" s="2" t="s">
        <v>5</v>
      </c>
      <c r="B11">
        <v>0</v>
      </c>
      <c r="C11">
        <v>1</v>
      </c>
      <c r="D11">
        <v>1</v>
      </c>
      <c r="E11" t="str">
        <f>"Level_"&amp;B11&amp;
  IF(C11="", "", "_"&amp;C11&amp;
    IF(D11="", "", "_"&amp;D11))</f>
        <v>Level_0_1_1</v>
      </c>
      <c r="G11" s="3">
        <v>15</v>
      </c>
    </row>
    <row r="12" spans="1:17" x14ac:dyDescent="0.25">
      <c r="A12" s="2" t="s">
        <v>6</v>
      </c>
      <c r="B12">
        <v>0</v>
      </c>
      <c r="C12">
        <v>1</v>
      </c>
      <c r="D12">
        <v>2</v>
      </c>
      <c r="E12" t="str">
        <f>"Level_"&amp;B12&amp;
  IF(C12="", "", "_"&amp;C12&amp;
    IF(D12="", "", "_"&amp;D12))</f>
        <v>Level_0_1_2</v>
      </c>
      <c r="G12" s="3">
        <v>20</v>
      </c>
    </row>
    <row r="13" spans="1:17" x14ac:dyDescent="0.25">
      <c r="A13" s="1" t="s">
        <v>9</v>
      </c>
      <c r="B13">
        <v>0</v>
      </c>
      <c r="C13">
        <v>2</v>
      </c>
      <c r="E13" t="str">
        <f t="shared" ref="E13" si="7">"Level_"&amp;B13&amp;
  IF(C13="", "", "_"&amp;C13&amp;
    IF(D13="", "", "_"&amp;D13))</f>
        <v>Level_0_2</v>
      </c>
      <c r="G13" s="3">
        <v>50</v>
      </c>
    </row>
    <row r="15" spans="1:17" x14ac:dyDescent="0.25">
      <c r="A15" t="s">
        <v>34</v>
      </c>
      <c r="B15" t="s">
        <v>13</v>
      </c>
      <c r="C15" t="s">
        <v>14</v>
      </c>
      <c r="D15" t="s">
        <v>15</v>
      </c>
    </row>
    <row r="16" spans="1:17" x14ac:dyDescent="0.25">
      <c r="A16" t="s">
        <v>1</v>
      </c>
      <c r="B16">
        <v>0</v>
      </c>
      <c r="E16" t="str">
        <f>"Level_"&amp;B16&amp;
  IF(C16="", "", "_"&amp;C16&amp;
    IF(D16="", "", "_"&amp;D16))</f>
        <v>Level_0</v>
      </c>
    </row>
    <row r="17" spans="1:17" x14ac:dyDescent="0.25">
      <c r="A17" s="1" t="s">
        <v>2</v>
      </c>
      <c r="B17">
        <v>0</v>
      </c>
      <c r="C17">
        <v>1</v>
      </c>
      <c r="E17" t="str">
        <f>"Level_"&amp;B17&amp;
  IF(C17="", "", "_"&amp;C17&amp;
    IF(D17="", "", "_"&amp;D17))</f>
        <v>Level_0_1</v>
      </c>
    </row>
    <row r="18" spans="1:17" x14ac:dyDescent="0.25">
      <c r="A18" s="2" t="s">
        <v>5</v>
      </c>
      <c r="B18">
        <v>0</v>
      </c>
      <c r="C18">
        <v>1</v>
      </c>
      <c r="D18">
        <v>1</v>
      </c>
      <c r="E18" t="str">
        <f>"Level_"&amp;B18&amp;
  IF(C18="", "", "_"&amp;C18&amp;
    IF(D18="", "", "_"&amp;D18))</f>
        <v>Level_0_1_1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6</v>
      </c>
      <c r="B19">
        <v>0</v>
      </c>
      <c r="C19">
        <v>1</v>
      </c>
      <c r="D19">
        <v>2</v>
      </c>
      <c r="E19" t="str">
        <f>"Level_"&amp;B19&amp;
  IF(C19="", "", "_"&amp;C19&amp;
    IF(D19="", "", "_"&amp;D19))</f>
        <v>Level_0_1_2</v>
      </c>
      <c r="H19" s="3">
        <v>2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1" t="s">
        <v>9</v>
      </c>
      <c r="B20">
        <v>0</v>
      </c>
      <c r="C20">
        <v>2</v>
      </c>
      <c r="E20" t="str">
        <f t="shared" ref="E20" si="8">"Level_"&amp;B20&amp;
  IF(C20="", "", "_"&amp;C20&amp;
    IF(D20="", "", "_"&amp;D20))</f>
        <v>Level_0_2</v>
      </c>
      <c r="H20" s="3">
        <v>0</v>
      </c>
      <c r="I20" s="3">
        <v>0</v>
      </c>
      <c r="J20" s="3">
        <v>3</v>
      </c>
      <c r="K20" s="3">
        <v>4</v>
      </c>
      <c r="L20" s="3">
        <v>5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WBS</vt:lpstr>
      <vt:lpstr>Variables</vt:lpstr>
      <vt:lpstr>WBS_2</vt:lpstr>
      <vt:lpstr>batch1_hours</vt:lpstr>
      <vt:lpstr>batch2_hours</vt:lpstr>
      <vt:lpstr>design_hours</vt:lpstr>
      <vt:lpstr>fte_hour</vt:lpstr>
      <vt:lpstr>inv_rate</vt:lpstr>
      <vt:lpstr>materials</vt:lpstr>
      <vt:lpstr>om_maintainer_hours</vt:lpstr>
      <vt:lpstr>om_materials</vt:lpstr>
      <vt:lpstr>overhead_hours</vt:lpstr>
      <vt:lpstr>rnd_rate</vt:lpstr>
      <vt:lpstr>test_hours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2018-12-12T18:58:15Z</dcterms:created>
  <dcterms:modified xsi:type="dcterms:W3CDTF">2018-12-12T19:57:30Z</dcterms:modified>
</cp:coreProperties>
</file>