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517766115.CIV\Desktop\Modeling\Gas\"/>
    </mc:Choice>
  </mc:AlternateContent>
  <bookViews>
    <workbookView xWindow="0" yWindow="210" windowWidth="19200" windowHeight="7185" activeTab="1"/>
  </bookViews>
  <sheets>
    <sheet name="HisWay" sheetId="1" r:id="rId1"/>
    <sheet name="MyWay" sheetId="2" r:id="rId2"/>
  </sheets>
  <definedNames>
    <definedName name="solver_adj" localSheetId="0" hidden="1">HisWay!$B$1:$B$3</definedName>
    <definedName name="solver_adj" localSheetId="1" hidden="1">MyWay!$E$3:$L$3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2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HisWay!$B$4:$B$6</definedName>
    <definedName name="solver_lhs1" localSheetId="1" hidden="1">MyWay!$C$15</definedName>
    <definedName name="solver_lhs2" localSheetId="0" hidden="1">HisWay!$B$7</definedName>
    <definedName name="solver_lhs2" localSheetId="1" hidden="1">MyWay!$C$16</definedName>
    <definedName name="solver_lhs3" localSheetId="0" hidden="1">HisWay!$B$8</definedName>
    <definedName name="solver_lhs3" localSheetId="1" hidden="1">MyWay!$C$17</definedName>
    <definedName name="solver_lhs4" localSheetId="0" hidden="1">HisWay!$D$2</definedName>
    <definedName name="solver_lhs4" localSheetId="1" hidden="1">MyWay!$C$21:$C$26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4</definedName>
    <definedName name="solver_num" localSheetId="1" hidden="1">4</definedName>
    <definedName name="solver_nwt" localSheetId="0" hidden="1">1</definedName>
    <definedName name="solver_nwt" localSheetId="1" hidden="1">1</definedName>
    <definedName name="solver_opt" localSheetId="0" hidden="1">HisWay!$B$8</definedName>
    <definedName name="solver_opt" localSheetId="1" hidden="1">MyWay!$J$19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2</definedName>
    <definedName name="solver_rel1" localSheetId="0" hidden="1">3</definedName>
    <definedName name="solver_rel1" localSheetId="1" hidden="1">1</definedName>
    <definedName name="solver_rel2" localSheetId="0" hidden="1">1</definedName>
    <definedName name="solver_rel2" localSheetId="1" hidden="1">1</definedName>
    <definedName name="solver_rel3" localSheetId="0" hidden="1">1</definedName>
    <definedName name="solver_rel3" localSheetId="1" hidden="1">1</definedName>
    <definedName name="solver_rel4" localSheetId="0" hidden="1">1</definedName>
    <definedName name="solver_rel4" localSheetId="1" hidden="1">2</definedName>
    <definedName name="solver_rhs1" localSheetId="0" hidden="1">20</definedName>
    <definedName name="solver_rhs1" localSheetId="1" hidden="1">200</definedName>
    <definedName name="solver_rhs2" localSheetId="0" hidden="1">200</definedName>
    <definedName name="solver_rhs2" localSheetId="1" hidden="1">MyWay!$E$16</definedName>
    <definedName name="solver_rhs3" localSheetId="0" hidden="1">300</definedName>
    <definedName name="solver_rhs3" localSheetId="1" hidden="1">MyWay!$E$17</definedName>
    <definedName name="solver_rhs4" localSheetId="0" hidden="1">100</definedName>
    <definedName name="solver_rhs4" localSheetId="1" hidden="1">MyWay!$E$21:$E$26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2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2" l="1"/>
  <c r="E25" i="2"/>
  <c r="E24" i="2"/>
  <c r="E23" i="2"/>
  <c r="E22" i="2"/>
  <c r="E21" i="2"/>
  <c r="C26" i="2"/>
  <c r="C25" i="2"/>
  <c r="C24" i="2"/>
  <c r="C23" i="2"/>
  <c r="C22" i="2"/>
  <c r="C21" i="2"/>
  <c r="C17" i="2"/>
  <c r="C16" i="2"/>
  <c r="C15" i="2"/>
  <c r="J17" i="2"/>
  <c r="J15" i="2"/>
  <c r="J16" i="2"/>
  <c r="J14" i="2"/>
  <c r="J18" i="2" l="1"/>
  <c r="J19" i="2" s="1"/>
  <c r="B7" i="1"/>
  <c r="B6" i="1"/>
  <c r="B5" i="1"/>
  <c r="B4" i="1"/>
  <c r="B8" i="1"/>
  <c r="D2" i="1"/>
  <c r="D1" i="1" l="1"/>
</calcChain>
</file>

<file path=xl/sharedStrings.xml><?xml version="1.0" encoding="utf-8"?>
<sst xmlns="http://schemas.openxmlformats.org/spreadsheetml/2006/main" count="62" uniqueCount="44">
  <si>
    <t>p1</t>
  </si>
  <si>
    <t>p2</t>
  </si>
  <si>
    <t>p3</t>
  </si>
  <si>
    <t>g1</t>
  </si>
  <si>
    <t>g2</t>
  </si>
  <si>
    <t>g3</t>
  </si>
  <si>
    <t>c1</t>
  </si>
  <si>
    <t>c2</t>
  </si>
  <si>
    <t>obj</t>
  </si>
  <si>
    <t>con1</t>
  </si>
  <si>
    <t>P1/hr</t>
  </si>
  <si>
    <t>P2/hr</t>
  </si>
  <si>
    <t>P3/hr</t>
  </si>
  <si>
    <t>Cost</t>
  </si>
  <si>
    <t>oil1</t>
  </si>
  <si>
    <t>oil2</t>
  </si>
  <si>
    <t>gas1</t>
  </si>
  <si>
    <t>gas2</t>
  </si>
  <si>
    <t>gas3</t>
  </si>
  <si>
    <t>IN</t>
  </si>
  <si>
    <t>OUT</t>
  </si>
  <si>
    <t>DV</t>
  </si>
  <si>
    <t>Rev</t>
  </si>
  <si>
    <t>P1</t>
  </si>
  <si>
    <t>P2</t>
  </si>
  <si>
    <t>P3</t>
  </si>
  <si>
    <t>Data</t>
  </si>
  <si>
    <t>Constraints</t>
  </si>
  <si>
    <t>Objective</t>
  </si>
  <si>
    <t>rev</t>
  </si>
  <si>
    <t>tot. cost</t>
  </si>
  <si>
    <t>proc. Cost</t>
  </si>
  <si>
    <t>gas unsold cost</t>
  </si>
  <si>
    <t>oil cost</t>
  </si>
  <si>
    <t>profit</t>
  </si>
  <si>
    <t>c3</t>
  </si>
  <si>
    <t>c4</t>
  </si>
  <si>
    <t>c5</t>
  </si>
  <si>
    <t>c6</t>
  </si>
  <si>
    <t>c01</t>
  </si>
  <si>
    <t>c02</t>
  </si>
  <si>
    <t>c03</t>
  </si>
  <si>
    <t>&lt;=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</si>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</sst>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205" zoomScaleNormal="205" workbookViewId="0">
      <selection activeCell="B4" sqref="B4:B5"/>
    </sheetView>
  </sheetViews>
  <sheetFormatPr defaultRowHeight="15" x14ac:dyDescent="0.25"/>
  <sheetData>
    <row r="1" spans="1:4" x14ac:dyDescent="0.25">
      <c r="A1" t="s">
        <v>0</v>
      </c>
      <c r="B1">
        <v>10</v>
      </c>
      <c r="C1" t="s">
        <v>8</v>
      </c>
      <c r="D1">
        <f>9*B4+10*B5+24*B6-(5*B1+4*B2+B3+2*B7+3*B8)</f>
        <v>1206.6666666666663</v>
      </c>
    </row>
    <row r="2" spans="1:4" x14ac:dyDescent="0.25">
      <c r="A2" t="s">
        <v>1</v>
      </c>
      <c r="B2">
        <v>46.666666666666657</v>
      </c>
      <c r="C2" t="s">
        <v>9</v>
      </c>
      <c r="D2">
        <f>B1+B2+B3</f>
        <v>99.999999999999986</v>
      </c>
    </row>
    <row r="3" spans="1:4" x14ac:dyDescent="0.25">
      <c r="A3" t="s">
        <v>2</v>
      </c>
      <c r="B3">
        <v>43.333333333333329</v>
      </c>
    </row>
    <row r="4" spans="1:4" x14ac:dyDescent="0.25">
      <c r="A4" t="s">
        <v>3</v>
      </c>
      <c r="B4">
        <f>2*B1</f>
        <v>20</v>
      </c>
    </row>
    <row r="5" spans="1:4" x14ac:dyDescent="0.25">
      <c r="A5" t="s">
        <v>4</v>
      </c>
      <c r="B5">
        <f>B1+3*B2-3*B3</f>
        <v>19.999999999999972</v>
      </c>
    </row>
    <row r="6" spans="1:4" x14ac:dyDescent="0.25">
      <c r="A6" t="s">
        <v>5</v>
      </c>
      <c r="B6">
        <f>2*B3</f>
        <v>86.666666666666657</v>
      </c>
    </row>
    <row r="7" spans="1:4" x14ac:dyDescent="0.25">
      <c r="A7" t="s">
        <v>6</v>
      </c>
      <c r="B7">
        <f>2*B1+B2</f>
        <v>66.666666666666657</v>
      </c>
    </row>
    <row r="8" spans="1:4" x14ac:dyDescent="0.25">
      <c r="A8" t="s">
        <v>7</v>
      </c>
      <c r="B8">
        <f>B1+3*B2+3*B3</f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tabSelected="1" workbookViewId="0">
      <selection activeCell="E2" sqref="E2:I3"/>
    </sheetView>
  </sheetViews>
  <sheetFormatPr defaultRowHeight="15" x14ac:dyDescent="0.25"/>
  <cols>
    <col min="1" max="16384" width="9.140625" style="1"/>
  </cols>
  <sheetData>
    <row r="2" spans="2:12" ht="15.75" thickBot="1" x14ac:dyDescent="0.3">
      <c r="E2" s="11" t="s">
        <v>14</v>
      </c>
      <c r="F2" s="11" t="s">
        <v>15</v>
      </c>
      <c r="G2" s="11" t="s">
        <v>16</v>
      </c>
      <c r="H2" s="11" t="s">
        <v>17</v>
      </c>
      <c r="I2" s="11" t="s">
        <v>18</v>
      </c>
      <c r="J2" s="11" t="s">
        <v>23</v>
      </c>
      <c r="K2" s="11" t="s">
        <v>24</v>
      </c>
      <c r="L2" s="11" t="s">
        <v>25</v>
      </c>
    </row>
    <row r="3" spans="2:12" ht="18.75" x14ac:dyDescent="0.25">
      <c r="D3" s="16" t="s">
        <v>21</v>
      </c>
      <c r="E3" s="10">
        <v>25</v>
      </c>
      <c r="F3" s="10">
        <v>0</v>
      </c>
      <c r="G3" s="10">
        <v>20.833333333333332</v>
      </c>
      <c r="H3" s="10">
        <v>8.3333333333333321</v>
      </c>
      <c r="I3" s="10">
        <v>12.5</v>
      </c>
      <c r="J3" s="10">
        <v>50</v>
      </c>
      <c r="K3" s="10">
        <v>25</v>
      </c>
      <c r="L3" s="10">
        <v>25</v>
      </c>
    </row>
    <row r="5" spans="2:12" ht="21.75" thickBot="1" x14ac:dyDescent="0.3">
      <c r="C5" s="17" t="s">
        <v>26</v>
      </c>
      <c r="D5" s="12" t="s">
        <v>19</v>
      </c>
      <c r="E5" s="12"/>
      <c r="F5" s="12"/>
      <c r="G5" s="12"/>
      <c r="H5" s="12"/>
      <c r="I5" s="12"/>
      <c r="J5" s="12" t="s">
        <v>20</v>
      </c>
      <c r="K5" s="12"/>
      <c r="L5" s="12"/>
    </row>
    <row r="6" spans="2:12" ht="15.75" thickBot="1" x14ac:dyDescent="0.3">
      <c r="C6" s="3"/>
      <c r="D6" s="10" t="s">
        <v>13</v>
      </c>
      <c r="E6" s="15" t="s">
        <v>14</v>
      </c>
      <c r="F6" s="15" t="s">
        <v>15</v>
      </c>
      <c r="G6" s="15" t="s">
        <v>16</v>
      </c>
      <c r="H6" s="15" t="s">
        <v>17</v>
      </c>
      <c r="I6" s="15" t="s">
        <v>18</v>
      </c>
      <c r="J6" s="15" t="s">
        <v>16</v>
      </c>
      <c r="K6" s="15" t="s">
        <v>17</v>
      </c>
      <c r="L6" s="15" t="s">
        <v>18</v>
      </c>
    </row>
    <row r="7" spans="2:12" x14ac:dyDescent="0.25">
      <c r="C7" s="2" t="s">
        <v>10</v>
      </c>
      <c r="D7" s="4">
        <v>5</v>
      </c>
      <c r="E7" s="13">
        <v>2</v>
      </c>
      <c r="F7" s="10">
        <v>3</v>
      </c>
      <c r="G7" s="10">
        <v>0</v>
      </c>
      <c r="H7" s="10">
        <v>0</v>
      </c>
      <c r="I7" s="14">
        <v>0</v>
      </c>
      <c r="J7" s="13">
        <v>2</v>
      </c>
      <c r="K7" s="10">
        <v>1</v>
      </c>
      <c r="L7" s="10">
        <v>0</v>
      </c>
    </row>
    <row r="8" spans="2:12" x14ac:dyDescent="0.25">
      <c r="C8" s="2" t="s">
        <v>11</v>
      </c>
      <c r="D8" s="4">
        <v>4</v>
      </c>
      <c r="E8" s="5">
        <v>1</v>
      </c>
      <c r="F8" s="2">
        <v>3</v>
      </c>
      <c r="G8" s="2">
        <v>0</v>
      </c>
      <c r="H8" s="2">
        <v>0</v>
      </c>
      <c r="I8" s="4">
        <v>0</v>
      </c>
      <c r="J8" s="5">
        <v>0</v>
      </c>
      <c r="K8" s="2">
        <v>3</v>
      </c>
      <c r="L8" s="2">
        <v>0</v>
      </c>
    </row>
    <row r="9" spans="2:12" ht="15.75" thickBot="1" x14ac:dyDescent="0.3">
      <c r="C9" s="2" t="s">
        <v>12</v>
      </c>
      <c r="D9" s="6">
        <v>1</v>
      </c>
      <c r="E9" s="7">
        <v>0</v>
      </c>
      <c r="F9" s="8">
        <v>2</v>
      </c>
      <c r="G9" s="2">
        <v>0</v>
      </c>
      <c r="H9" s="2">
        <v>3</v>
      </c>
      <c r="I9" s="6">
        <v>0</v>
      </c>
      <c r="J9" s="7">
        <v>0</v>
      </c>
      <c r="K9" s="8">
        <v>0</v>
      </c>
      <c r="L9" s="8">
        <v>2</v>
      </c>
    </row>
    <row r="10" spans="2:12" ht="15.75" thickBot="1" x14ac:dyDescent="0.3">
      <c r="D10" s="9" t="s">
        <v>13</v>
      </c>
      <c r="E10" s="9">
        <v>2</v>
      </c>
      <c r="F10" s="9">
        <v>3</v>
      </c>
      <c r="I10" s="9" t="s">
        <v>22</v>
      </c>
      <c r="J10" s="9">
        <v>9</v>
      </c>
      <c r="K10" s="9">
        <v>10</v>
      </c>
      <c r="L10" s="9">
        <v>24</v>
      </c>
    </row>
    <row r="13" spans="2:12" x14ac:dyDescent="0.25">
      <c r="C13" s="1" t="s">
        <v>27</v>
      </c>
      <c r="I13" s="1" t="s">
        <v>28</v>
      </c>
    </row>
    <row r="14" spans="2:12" x14ac:dyDescent="0.25">
      <c r="I14" s="1" t="s">
        <v>29</v>
      </c>
      <c r="J14" s="1">
        <f>(J7*J10+K7*K10+L7*L10)*J3+(J8*J10+K8*K10+L8*L10)*K3+(J9*J10+K9*K10+L9*L10)*L3</f>
        <v>3350</v>
      </c>
    </row>
    <row r="15" spans="2:12" x14ac:dyDescent="0.25">
      <c r="B15" s="1" t="s">
        <v>39</v>
      </c>
      <c r="C15" s="1">
        <f>E3</f>
        <v>25</v>
      </c>
      <c r="D15" s="1" t="s">
        <v>42</v>
      </c>
      <c r="E15" s="1">
        <v>200</v>
      </c>
      <c r="I15" s="1" t="s">
        <v>31</v>
      </c>
      <c r="J15" s="1">
        <f>J3*D7+K3*D8+L3*D9</f>
        <v>375</v>
      </c>
    </row>
    <row r="16" spans="2:12" x14ac:dyDescent="0.25">
      <c r="B16" s="1" t="s">
        <v>40</v>
      </c>
      <c r="C16" s="1">
        <f>F3</f>
        <v>0</v>
      </c>
      <c r="D16" s="1" t="s">
        <v>42</v>
      </c>
      <c r="E16" s="1">
        <v>300</v>
      </c>
      <c r="I16" s="1" t="s">
        <v>33</v>
      </c>
      <c r="J16" s="1">
        <f>SUMPRODUCT(E10:F10,E3:F3)</f>
        <v>50</v>
      </c>
    </row>
    <row r="17" spans="2:10" x14ac:dyDescent="0.25">
      <c r="B17" s="1" t="s">
        <v>41</v>
      </c>
      <c r="C17" s="1">
        <f>SUM(J3:L3)</f>
        <v>100</v>
      </c>
      <c r="D17" s="1" t="s">
        <v>42</v>
      </c>
      <c r="E17" s="1">
        <v>100</v>
      </c>
      <c r="I17" s="1" t="s">
        <v>32</v>
      </c>
      <c r="J17" s="1">
        <f>10*3*L3</f>
        <v>750</v>
      </c>
    </row>
    <row r="18" spans="2:10" x14ac:dyDescent="0.25">
      <c r="I18" s="1" t="s">
        <v>30</v>
      </c>
      <c r="J18" s="1">
        <f>SUM(J15:J17)</f>
        <v>1175</v>
      </c>
    </row>
    <row r="19" spans="2:10" x14ac:dyDescent="0.25">
      <c r="I19" s="1" t="s">
        <v>34</v>
      </c>
      <c r="J19" s="1">
        <f>J14-J18</f>
        <v>2175</v>
      </c>
    </row>
    <row r="21" spans="2:10" x14ac:dyDescent="0.25">
      <c r="B21" s="1" t="s">
        <v>6</v>
      </c>
      <c r="C21" s="1">
        <f>J3</f>
        <v>50</v>
      </c>
      <c r="D21" s="18" t="s">
        <v>43</v>
      </c>
      <c r="E21" s="1">
        <f>2*E3+3*F3</f>
        <v>50</v>
      </c>
    </row>
    <row r="22" spans="2:10" x14ac:dyDescent="0.25">
      <c r="B22" s="1" t="s">
        <v>7</v>
      </c>
      <c r="C22" s="1">
        <f>K3</f>
        <v>25</v>
      </c>
      <c r="D22" s="18" t="s">
        <v>43</v>
      </c>
      <c r="E22" s="1">
        <f>E3+3*F3</f>
        <v>25</v>
      </c>
    </row>
    <row r="23" spans="2:10" x14ac:dyDescent="0.25">
      <c r="B23" s="1" t="s">
        <v>35</v>
      </c>
      <c r="C23" s="1">
        <f>L3</f>
        <v>25</v>
      </c>
      <c r="D23" s="18" t="s">
        <v>43</v>
      </c>
      <c r="E23" s="1">
        <f>2*F3+3*H3</f>
        <v>24.999999999999996</v>
      </c>
    </row>
    <row r="24" spans="2:10" x14ac:dyDescent="0.25">
      <c r="B24" s="1" t="s">
        <v>36</v>
      </c>
      <c r="C24" s="1">
        <f>J3</f>
        <v>50</v>
      </c>
      <c r="D24" s="18" t="s">
        <v>43</v>
      </c>
      <c r="E24" s="1">
        <f>2*G3+H3</f>
        <v>50</v>
      </c>
    </row>
    <row r="25" spans="2:10" x14ac:dyDescent="0.25">
      <c r="B25" s="1" t="s">
        <v>37</v>
      </c>
      <c r="C25" s="1">
        <f>K3</f>
        <v>25</v>
      </c>
      <c r="D25" s="18" t="s">
        <v>43</v>
      </c>
      <c r="E25" s="1">
        <f>3*H3</f>
        <v>24.999999999999996</v>
      </c>
    </row>
    <row r="26" spans="2:10" x14ac:dyDescent="0.25">
      <c r="B26" s="1" t="s">
        <v>38</v>
      </c>
      <c r="C26" s="1">
        <f>L3</f>
        <v>25</v>
      </c>
      <c r="D26" s="18" t="s">
        <v>43</v>
      </c>
      <c r="E26" s="1">
        <f>2*I3</f>
        <v>25</v>
      </c>
    </row>
  </sheetData>
  <mergeCells count="2">
    <mergeCell ref="D5:I5"/>
    <mergeCell ref="J5:L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HisWay</vt:lpstr>
      <vt:lpstr>MyWay</vt:lpstr>
    </vt:vector>
  </TitlesOfParts>
  <Company>College of Engineering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DoD Admin</cp:lastModifiedBy>
  <dcterms:created xsi:type="dcterms:W3CDTF">2014-06-18T18:30:08Z</dcterms:created>
  <dcterms:modified xsi:type="dcterms:W3CDTF">2018-02-05T22:31:39Z</dcterms:modified>
</cp:coreProperties>
</file>