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1517766115.CIV\Desktop\spdm-master\HW1\"/>
    </mc:Choice>
  </mc:AlternateContent>
  <bookViews>
    <workbookView xWindow="0" yWindow="240" windowWidth="20865" windowHeight="12075" tabRatio="500"/>
  </bookViews>
  <sheets>
    <sheet name="P1" sheetId="1" r:id="rId1"/>
    <sheet name="P2" sheetId="2" r:id="rId2"/>
    <sheet name="P3" sheetId="3" r:id="rId3"/>
    <sheet name="P4" sheetId="4" r:id="rId4"/>
    <sheet name="P5" sheetId="5" r:id="rId5"/>
  </sheets>
  <definedNames>
    <definedName name="solver_adj" localSheetId="3" hidden="1">'P4'!$D$26:$F$26</definedName>
    <definedName name="solver_cvg" localSheetId="3" hidden="1">0.0001</definedName>
    <definedName name="solver_drv" localSheetId="3" hidden="1">1</definedName>
    <definedName name="solver_eng" localSheetId="3" hidden="1">2</definedName>
    <definedName name="solver_itr" localSheetId="3" hidden="1">2147483647</definedName>
    <definedName name="solver_lhs1" localSheetId="3" hidden="1">'P4'!$G$29:$G$32</definedName>
    <definedName name="solver_lin" localSheetId="3" hidden="1">1</definedName>
    <definedName name="solver_mip" localSheetId="3" hidden="1">2147483647</definedName>
    <definedName name="solver_mni" localSheetId="3" hidden="1">30</definedName>
    <definedName name="solver_mrt" localSheetId="3" hidden="1">0.075</definedName>
    <definedName name="solver_msl" localSheetId="3" hidden="1">2</definedName>
    <definedName name="solver_neg" localSheetId="3" hidden="1">1</definedName>
    <definedName name="solver_nod" localSheetId="3" hidden="1">2147483647</definedName>
    <definedName name="solver_num" localSheetId="3" hidden="1">1</definedName>
    <definedName name="solver_opt" localSheetId="3" hidden="1">'P4'!$I$25</definedName>
    <definedName name="solver_pre" localSheetId="3" hidden="1">0.000001</definedName>
    <definedName name="solver_rbv" localSheetId="3" hidden="1">1</definedName>
    <definedName name="solver_rel1" localSheetId="3" hidden="1">1</definedName>
    <definedName name="solver_rhs1" localSheetId="3" hidden="1">'P4'!$H$29:$H$32</definedName>
    <definedName name="solver_rlx" localSheetId="3" hidden="1">1</definedName>
    <definedName name="solver_rsd" localSheetId="3" hidden="1">0</definedName>
    <definedName name="solver_scl" localSheetId="3" hidden="1">2</definedName>
    <definedName name="solver_sho" localSheetId="3" hidden="1">2</definedName>
    <definedName name="solver_ssz" localSheetId="3" hidden="1">100</definedName>
    <definedName name="solver_tim" localSheetId="3" hidden="1">2147483647</definedName>
    <definedName name="solver_tol" localSheetId="3" hidden="1">0.01</definedName>
    <definedName name="solver_typ" localSheetId="3" hidden="1">1</definedName>
    <definedName name="solver_val" localSheetId="3" hidden="1">0</definedName>
    <definedName name="solver_ver" localSheetId="3" hidden="1">2</definedName>
  </definedNames>
  <calcPr calcId="152511" calcMode="manual"/>
  <extLst>
    <ext xmlns:mx="http://schemas.microsoft.com/office/mac/excel/2008/main" uri="{7523E5D3-25F3-A5E0-1632-64F254C22452}">
      <mx:ArchID Flags="2"/>
    </ext>
  </extLst>
</workbook>
</file>

<file path=xl/calcChain.xml><?xml version="1.0" encoding="utf-8"?>
<calcChain xmlns="http://schemas.openxmlformats.org/spreadsheetml/2006/main">
  <c r="E37" i="4" l="1"/>
  <c r="F37" i="4"/>
  <c r="D37" i="4"/>
  <c r="G30" i="4"/>
  <c r="G31" i="4"/>
  <c r="G32" i="4"/>
  <c r="G29" i="4"/>
  <c r="I25" i="4"/>
  <c r="D49" i="3"/>
  <c r="D51" i="3" s="1"/>
  <c r="D55" i="3" s="1"/>
  <c r="E59" i="3" s="1"/>
  <c r="D48" i="3"/>
  <c r="C59" i="3" s="1"/>
  <c r="F59" i="3" s="1"/>
  <c r="J17" i="2"/>
  <c r="K17" i="2"/>
  <c r="L17" i="2"/>
  <c r="E18" i="2"/>
  <c r="J18" i="2" s="1"/>
  <c r="F18" i="2"/>
  <c r="G18" i="2"/>
  <c r="K18" i="2"/>
  <c r="H18" i="2"/>
  <c r="L18" i="2"/>
  <c r="F19" i="2"/>
  <c r="K19" i="2" s="1"/>
  <c r="G19" i="2"/>
  <c r="L19" i="2" s="1"/>
  <c r="H19" i="2"/>
  <c r="H20" i="2" s="1"/>
  <c r="H21" i="2" s="1"/>
  <c r="H22" i="2" s="1"/>
  <c r="H23" i="2" s="1"/>
  <c r="H24" i="2" s="1"/>
  <c r="H25" i="2" s="1"/>
  <c r="H26" i="2" s="1"/>
  <c r="H27" i="2" s="1"/>
  <c r="H28" i="2" s="1"/>
  <c r="H29" i="2" s="1"/>
  <c r="I17" i="2"/>
  <c r="F20" i="2" l="1"/>
  <c r="E19" i="2"/>
  <c r="C55" i="3"/>
  <c r="E55" i="3" s="1"/>
  <c r="I18" i="2"/>
  <c r="G20" i="2"/>
  <c r="K20" i="2" l="1"/>
  <c r="F21" i="2"/>
  <c r="L20" i="2"/>
  <c r="G21" i="2"/>
  <c r="J19" i="2"/>
  <c r="E20" i="2"/>
  <c r="I19" i="2"/>
  <c r="I20" i="2" l="1"/>
  <c r="E21" i="2"/>
  <c r="J20" i="2"/>
  <c r="K21" i="2"/>
  <c r="F22" i="2"/>
  <c r="L21" i="2"/>
  <c r="G22" i="2"/>
  <c r="I21" i="2" l="1"/>
  <c r="E22" i="2"/>
  <c r="J21" i="2"/>
  <c r="L22" i="2"/>
  <c r="G23" i="2"/>
  <c r="F23" i="2"/>
  <c r="K22" i="2"/>
  <c r="K23" i="2" l="1"/>
  <c r="F24" i="2"/>
  <c r="J22" i="2"/>
  <c r="I22" i="2"/>
  <c r="E23" i="2"/>
  <c r="L23" i="2"/>
  <c r="G24" i="2"/>
  <c r="K24" i="2" l="1"/>
  <c r="F25" i="2"/>
  <c r="J23" i="2"/>
  <c r="E24" i="2"/>
  <c r="I23" i="2"/>
  <c r="G25" i="2"/>
  <c r="L24" i="2"/>
  <c r="L25" i="2" l="1"/>
  <c r="G26" i="2"/>
  <c r="E25" i="2"/>
  <c r="J24" i="2"/>
  <c r="I24" i="2"/>
  <c r="K25" i="2"/>
  <c r="F26" i="2"/>
  <c r="I25" i="2" l="1"/>
  <c r="J25" i="2"/>
  <c r="E26" i="2"/>
  <c r="F27" i="2"/>
  <c r="K26" i="2"/>
  <c r="L26" i="2"/>
  <c r="G27" i="2"/>
  <c r="J26" i="2" l="1"/>
  <c r="I26" i="2"/>
  <c r="E27" i="2"/>
  <c r="L27" i="2"/>
  <c r="G28" i="2"/>
  <c r="K27" i="2"/>
  <c r="F28" i="2"/>
  <c r="J27" i="2" l="1"/>
  <c r="E28" i="2"/>
  <c r="I27" i="2"/>
  <c r="F29" i="2"/>
  <c r="K28" i="2"/>
  <c r="K29" i="2" s="1"/>
  <c r="G29" i="2"/>
  <c r="L28" i="2"/>
  <c r="L29" i="2" s="1"/>
  <c r="J28" i="2" l="1"/>
  <c r="J29" i="2" s="1"/>
  <c r="E29" i="2"/>
  <c r="I28" i="2"/>
  <c r="I29" i="2" s="1"/>
</calcChain>
</file>

<file path=xl/sharedStrings.xml><?xml version="1.0" encoding="utf-8"?>
<sst xmlns="http://schemas.openxmlformats.org/spreadsheetml/2006/main" count="74" uniqueCount="51">
  <si>
    <t>Month</t>
  </si>
  <si>
    <t>Actual</t>
  </si>
  <si>
    <t>Forecast</t>
  </si>
  <si>
    <t>Resources Required per Unit</t>
  </si>
  <si>
    <t>Available</t>
  </si>
  <si>
    <t>Units</t>
  </si>
  <si>
    <t>Product 1</t>
  </si>
  <si>
    <t>Product 2</t>
  </si>
  <si>
    <t>Product 3</t>
  </si>
  <si>
    <t>Electronics</t>
  </si>
  <si>
    <t>kit</t>
  </si>
  <si>
    <t>Plastics</t>
  </si>
  <si>
    <t>lbs</t>
  </si>
  <si>
    <t>Production</t>
  </si>
  <si>
    <t>hours</t>
  </si>
  <si>
    <t>Assembly</t>
  </si>
  <si>
    <t>α = .2</t>
  </si>
  <si>
    <t>α = .8</t>
  </si>
  <si>
    <t>α = .4</t>
  </si>
  <si>
    <t>α = .6</t>
  </si>
  <si>
    <t>Jul 18</t>
  </si>
  <si>
    <t>Aug 18</t>
  </si>
  <si>
    <t>Sep 18</t>
  </si>
  <si>
    <t>Oct 18</t>
  </si>
  <si>
    <t>Nov 18</t>
  </si>
  <si>
    <t>Dec 18</t>
  </si>
  <si>
    <t>Jan 19</t>
  </si>
  <si>
    <t>Feb 19</t>
  </si>
  <si>
    <t>Mar 19</t>
  </si>
  <si>
    <t>Apr 19</t>
  </si>
  <si>
    <t>May 19</t>
  </si>
  <si>
    <t>Jun 19</t>
  </si>
  <si>
    <t>Jul 19</t>
  </si>
  <si>
    <t>Error</t>
  </si>
  <si>
    <t>mean</t>
  </si>
  <si>
    <t>std</t>
  </si>
  <si>
    <t>Safety Stock</t>
  </si>
  <si>
    <t>Service Level (z-value)</t>
  </si>
  <si>
    <t>Service Level (demand units)</t>
  </si>
  <si>
    <t>Expected Demand</t>
  </si>
  <si>
    <t>Total Units Needed (To satisfy 90% Service Levels)</t>
  </si>
  <si>
    <t>ROP</t>
  </si>
  <si>
    <t>Average Demand (Days)</t>
  </si>
  <si>
    <t>Lead Time (Days)</t>
  </si>
  <si>
    <t>Profit</t>
  </si>
  <si>
    <t>Objective</t>
  </si>
  <si>
    <t>Constraint</t>
  </si>
  <si>
    <t>Total Profit</t>
  </si>
  <si>
    <t>Number of Products</t>
  </si>
  <si>
    <t>Count</t>
  </si>
  <si>
    <t>Safety Stock (Days)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</si>
</sst>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15" x14ac:knownFonts="1">
    <font>
      <sz val="12"/>
      <color theme="1"/>
      <name val="Calibri"/>
      <family val="2"/>
      <scheme val="minor"/>
    </font>
    <font>
      <sz val="12"/>
      <color theme="1"/>
      <name val="Calibri"/>
      <family val="2"/>
      <scheme val="minor"/>
    </font>
    <font>
      <b/>
      <sz val="12"/>
      <color theme="1"/>
      <name val="Calibri"/>
      <family val="2"/>
      <scheme val="minor"/>
    </font>
    <font>
      <sz val="11"/>
      <color theme="1"/>
      <name val="Calibri"/>
      <scheme val="minor"/>
    </font>
    <font>
      <sz val="11"/>
      <color rgb="FF000000"/>
      <name val="Calibri"/>
      <scheme val="minor"/>
    </font>
    <font>
      <b/>
      <sz val="11"/>
      <color rgb="FF000000"/>
      <name val="Calibri"/>
      <scheme val="minor"/>
    </font>
    <font>
      <sz val="16"/>
      <color theme="1"/>
      <name val="Calibri"/>
      <family val="2"/>
      <scheme val="minor"/>
    </font>
    <font>
      <sz val="16"/>
      <color rgb="FF000000"/>
      <name val="Calibri"/>
      <family val="2"/>
      <scheme val="minor"/>
    </font>
    <font>
      <u/>
      <sz val="12"/>
      <color theme="10"/>
      <name val="Calibri"/>
      <family val="2"/>
      <scheme val="minor"/>
    </font>
    <font>
      <u/>
      <sz val="12"/>
      <color theme="11"/>
      <name val="Calibri"/>
      <family val="2"/>
      <scheme val="minor"/>
    </font>
    <font>
      <sz val="18"/>
      <color rgb="FF000000"/>
      <name val="Calibri"/>
      <family val="2"/>
      <scheme val="minor"/>
    </font>
    <font>
      <sz val="18"/>
      <color theme="1"/>
      <name val="Calibri"/>
      <family val="2"/>
      <scheme val="minor"/>
    </font>
    <font>
      <b/>
      <sz val="18"/>
      <color rgb="FF000000"/>
      <name val="Calibri"/>
      <scheme val="minor"/>
    </font>
    <font>
      <b/>
      <sz val="18"/>
      <color theme="1"/>
      <name val="Calibri"/>
      <scheme val="minor"/>
    </font>
    <font>
      <b/>
      <sz val="16"/>
      <color rgb="FF000000"/>
      <name val="Calibri"/>
      <scheme val="minor"/>
    </font>
  </fonts>
  <fills count="11">
    <fill>
      <patternFill patternType="none"/>
    </fill>
    <fill>
      <patternFill patternType="gray125"/>
    </fill>
    <fill>
      <patternFill patternType="solid">
        <fgColor theme="9" tint="0.59999389629810485"/>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bgColor indexed="64"/>
      </patternFill>
    </fill>
    <fill>
      <patternFill patternType="solid">
        <fgColor theme="3" tint="0.59999389629810485"/>
        <bgColor indexed="64"/>
      </patternFill>
    </fill>
    <fill>
      <patternFill patternType="solid">
        <fgColor theme="3" tint="0.79998168889431442"/>
        <bgColor indexed="64"/>
      </patternFill>
    </fill>
  </fills>
  <borders count="12">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bottom style="medium">
        <color auto="1"/>
      </bottom>
      <diagonal/>
    </border>
    <border>
      <left style="medium">
        <color auto="1"/>
      </left>
      <right/>
      <top/>
      <bottom style="medium">
        <color auto="1"/>
      </bottom>
      <diagonal/>
    </border>
  </borders>
  <cellStyleXfs count="8">
    <xf numFmtId="0" fontId="0" fillId="0" borderId="0"/>
    <xf numFmtId="44"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64">
    <xf numFmtId="0" fontId="0" fillId="0" borderId="0" xfId="0"/>
    <xf numFmtId="0" fontId="4" fillId="0" borderId="2" xfId="0" applyFont="1" applyBorder="1" applyAlignment="1">
      <alignment horizontal="center" vertical="center" wrapText="1"/>
    </xf>
    <xf numFmtId="0" fontId="4" fillId="0" borderId="4" xfId="0" applyFont="1" applyBorder="1" applyAlignment="1">
      <alignment horizontal="center" vertical="center" wrapText="1"/>
    </xf>
    <xf numFmtId="0" fontId="4" fillId="0" borderId="4" xfId="0" applyFont="1" applyBorder="1" applyAlignment="1">
      <alignment vertical="center"/>
    </xf>
    <xf numFmtId="0" fontId="3" fillId="0" borderId="0" xfId="0" applyFont="1" applyAlignment="1">
      <alignment vertical="center" wrapText="1"/>
    </xf>
    <xf numFmtId="0" fontId="5" fillId="0" borderId="2" xfId="0" applyFont="1" applyBorder="1" applyAlignment="1">
      <alignment vertical="center"/>
    </xf>
    <xf numFmtId="0" fontId="5" fillId="0" borderId="5" xfId="0" applyFont="1" applyBorder="1" applyAlignment="1">
      <alignment horizontal="center" vertical="center" wrapText="1"/>
    </xf>
    <xf numFmtId="0" fontId="5" fillId="0" borderId="7" xfId="0" applyFont="1" applyBorder="1" applyAlignment="1">
      <alignment horizontal="center" vertical="center" wrapText="1"/>
    </xf>
    <xf numFmtId="0" fontId="5" fillId="0" borderId="1" xfId="0" applyFont="1" applyBorder="1" applyAlignment="1">
      <alignment vertical="center" wrapText="1"/>
    </xf>
    <xf numFmtId="0" fontId="5" fillId="0" borderId="3" xfId="0" applyFont="1" applyBorder="1" applyAlignment="1">
      <alignment vertical="center" wrapText="1"/>
    </xf>
    <xf numFmtId="0" fontId="6" fillId="0" borderId="0" xfId="0" applyFont="1"/>
    <xf numFmtId="0" fontId="6" fillId="0" borderId="0" xfId="0" applyFont="1" applyAlignment="1">
      <alignment horizontal="center"/>
    </xf>
    <xf numFmtId="0" fontId="7" fillId="0" borderId="3" xfId="0" applyFont="1" applyBorder="1" applyAlignment="1">
      <alignment horizontal="center" vertical="center" wrapText="1"/>
    </xf>
    <xf numFmtId="0" fontId="11" fillId="0" borderId="0" xfId="0" applyFont="1" applyAlignment="1">
      <alignment horizontal="center"/>
    </xf>
    <xf numFmtId="0" fontId="12" fillId="2" borderId="1"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10" fillId="3" borderId="3" xfId="0" applyFont="1" applyFill="1" applyBorder="1" applyAlignment="1">
      <alignment horizontal="center" vertical="center" wrapText="1"/>
    </xf>
    <xf numFmtId="0" fontId="10" fillId="3" borderId="4" xfId="0" applyFont="1" applyFill="1" applyBorder="1" applyAlignment="1">
      <alignment horizontal="center" vertical="center" wrapText="1"/>
    </xf>
    <xf numFmtId="0" fontId="10" fillId="3" borderId="2" xfId="0" applyFont="1" applyFill="1" applyBorder="1" applyAlignment="1">
      <alignment horizontal="center" vertical="center" wrapText="1"/>
    </xf>
    <xf numFmtId="0" fontId="13" fillId="2" borderId="1" xfId="0" applyFont="1" applyFill="1" applyBorder="1" applyAlignment="1">
      <alignment horizontal="center" vertical="center"/>
    </xf>
    <xf numFmtId="2" fontId="7" fillId="4" borderId="11" xfId="0" applyNumberFormat="1" applyFont="1" applyFill="1" applyBorder="1" applyAlignment="1">
      <alignment horizontal="center" vertical="center" wrapText="1"/>
    </xf>
    <xf numFmtId="2" fontId="7" fillId="4" borderId="10" xfId="0" applyNumberFormat="1" applyFont="1" applyFill="1" applyBorder="1" applyAlignment="1">
      <alignment horizontal="center" vertical="center" wrapText="1"/>
    </xf>
    <xf numFmtId="2" fontId="7" fillId="4" borderId="4" xfId="0" applyNumberFormat="1" applyFont="1" applyFill="1" applyBorder="1" applyAlignment="1">
      <alignment horizontal="center" vertical="center" wrapText="1"/>
    </xf>
    <xf numFmtId="0" fontId="7" fillId="3" borderId="3" xfId="0" applyFont="1" applyFill="1" applyBorder="1" applyAlignment="1">
      <alignment horizontal="center" vertical="center" wrapText="1"/>
    </xf>
    <xf numFmtId="0" fontId="7" fillId="3" borderId="4" xfId="0" applyFont="1" applyFill="1" applyBorder="1" applyAlignment="1">
      <alignment horizontal="center" vertical="center" wrapText="1"/>
    </xf>
    <xf numFmtId="0" fontId="7" fillId="5" borderId="3" xfId="0" applyFont="1" applyFill="1" applyBorder="1" applyAlignment="1">
      <alignment horizontal="center" vertical="center" wrapText="1"/>
    </xf>
    <xf numFmtId="0" fontId="7" fillId="5" borderId="4" xfId="0" applyFont="1" applyFill="1" applyBorder="1" applyAlignment="1">
      <alignment horizontal="center" vertical="center" wrapText="1"/>
    </xf>
    <xf numFmtId="0" fontId="7" fillId="6" borderId="3" xfId="0" applyFont="1" applyFill="1" applyBorder="1" applyAlignment="1">
      <alignment horizontal="center" vertical="center" wrapText="1"/>
    </xf>
    <xf numFmtId="0" fontId="7" fillId="6" borderId="4" xfId="0" applyFont="1" applyFill="1" applyBorder="1" applyAlignment="1">
      <alignment horizontal="center" vertical="center" wrapText="1"/>
    </xf>
    <xf numFmtId="0" fontId="14" fillId="0" borderId="1" xfId="0" applyFont="1" applyBorder="1" applyAlignment="1">
      <alignment horizontal="center" vertical="center" wrapText="1"/>
    </xf>
    <xf numFmtId="0" fontId="14" fillId="0" borderId="3" xfId="0" applyFont="1" applyBorder="1" applyAlignment="1">
      <alignment horizontal="center" vertical="center" wrapText="1"/>
    </xf>
    <xf numFmtId="0" fontId="14" fillId="2" borderId="9" xfId="0" applyFont="1" applyFill="1" applyBorder="1" applyAlignment="1">
      <alignment horizontal="center" vertical="center" wrapText="1"/>
    </xf>
    <xf numFmtId="0" fontId="6" fillId="0" borderId="0" xfId="0" applyFont="1" applyAlignment="1">
      <alignment horizontal="center" vertical="center"/>
    </xf>
    <xf numFmtId="0" fontId="14" fillId="2" borderId="1" xfId="0" applyFont="1" applyFill="1" applyBorder="1" applyAlignment="1">
      <alignment horizontal="center" vertical="center" wrapText="1"/>
    </xf>
    <xf numFmtId="0" fontId="12" fillId="8" borderId="1" xfId="0" applyFont="1" applyFill="1" applyBorder="1" applyAlignment="1">
      <alignment horizontal="center" vertical="center" wrapText="1"/>
    </xf>
    <xf numFmtId="0" fontId="12" fillId="8" borderId="3" xfId="0" applyFont="1" applyFill="1" applyBorder="1" applyAlignment="1">
      <alignment horizontal="center" vertical="center" wrapText="1"/>
    </xf>
    <xf numFmtId="0" fontId="13" fillId="4" borderId="1" xfId="0" applyFont="1" applyFill="1" applyBorder="1" applyAlignment="1">
      <alignment horizontal="center" vertical="center"/>
    </xf>
    <xf numFmtId="0" fontId="10" fillId="6" borderId="1" xfId="0" applyFont="1" applyFill="1" applyBorder="1" applyAlignment="1">
      <alignment horizontal="center" vertical="center" wrapText="1"/>
    </xf>
    <xf numFmtId="0" fontId="11" fillId="0" borderId="0" xfId="0" applyFont="1" applyAlignment="1"/>
    <xf numFmtId="0" fontId="5" fillId="2"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2" fillId="2" borderId="0" xfId="0" applyFont="1" applyFill="1" applyAlignment="1">
      <alignment horizontal="center"/>
    </xf>
    <xf numFmtId="0" fontId="0" fillId="3" borderId="0" xfId="0" applyFill="1" applyAlignment="1">
      <alignment horizontal="center"/>
    </xf>
    <xf numFmtId="0" fontId="0" fillId="8" borderId="0" xfId="0" applyFill="1" applyAlignment="1">
      <alignment horizontal="center"/>
    </xf>
    <xf numFmtId="0" fontId="5" fillId="10" borderId="1" xfId="0" applyFont="1" applyFill="1" applyBorder="1" applyAlignment="1">
      <alignment vertical="center" wrapText="1"/>
    </xf>
    <xf numFmtId="0" fontId="5" fillId="9" borderId="1" xfId="0" applyFont="1" applyFill="1" applyBorder="1" applyAlignment="1">
      <alignment vertical="center" wrapText="1"/>
    </xf>
    <xf numFmtId="0" fontId="2" fillId="9" borderId="0" xfId="0" applyFont="1" applyFill="1" applyAlignment="1">
      <alignment horizontal="center"/>
    </xf>
    <xf numFmtId="44" fontId="0" fillId="10" borderId="0" xfId="1" applyFont="1" applyFill="1" applyAlignment="1">
      <alignment horizontal="center"/>
    </xf>
    <xf numFmtId="0" fontId="14" fillId="2" borderId="8" xfId="0" applyFont="1" applyFill="1" applyBorder="1" applyAlignment="1">
      <alignment horizontal="center" vertical="center" wrapText="1"/>
    </xf>
    <xf numFmtId="0" fontId="14" fillId="2" borderId="9" xfId="0" applyFont="1" applyFill="1" applyBorder="1" applyAlignment="1">
      <alignment horizontal="center" vertical="center" wrapText="1"/>
    </xf>
    <xf numFmtId="0" fontId="14" fillId="2" borderId="2" xfId="0" applyFont="1" applyFill="1" applyBorder="1" applyAlignment="1">
      <alignment horizontal="center" vertical="center" wrapText="1"/>
    </xf>
    <xf numFmtId="0" fontId="14" fillId="7" borderId="8" xfId="0" applyFont="1" applyFill="1" applyBorder="1" applyAlignment="1">
      <alignment horizontal="center" vertical="center" wrapText="1"/>
    </xf>
    <xf numFmtId="0" fontId="14" fillId="7" borderId="9" xfId="0" applyFont="1" applyFill="1" applyBorder="1" applyAlignment="1">
      <alignment horizontal="center" vertical="center" wrapText="1"/>
    </xf>
    <xf numFmtId="0" fontId="14" fillId="7" borderId="2" xfId="0" applyFont="1" applyFill="1" applyBorder="1" applyAlignment="1">
      <alignment horizontal="center" vertical="center" wrapText="1"/>
    </xf>
    <xf numFmtId="0" fontId="10" fillId="6" borderId="6" xfId="0" applyFont="1" applyFill="1" applyBorder="1" applyAlignment="1">
      <alignment horizontal="center" vertical="center" wrapText="1"/>
    </xf>
    <xf numFmtId="0" fontId="10" fillId="6" borderId="11" xfId="0" applyFont="1" applyFill="1" applyBorder="1" applyAlignment="1">
      <alignment horizontal="center" vertical="center" wrapText="1"/>
    </xf>
    <xf numFmtId="0" fontId="12" fillId="2" borderId="5"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0" fillId="3" borderId="5" xfId="0" applyFont="1" applyFill="1" applyBorder="1" applyAlignment="1">
      <alignment horizontal="center" vertical="center" wrapText="1"/>
    </xf>
    <xf numFmtId="0" fontId="10" fillId="3" borderId="3" xfId="0" applyFont="1" applyFill="1" applyBorder="1" applyAlignment="1">
      <alignment horizontal="center" vertical="center" wrapText="1"/>
    </xf>
    <xf numFmtId="0" fontId="11" fillId="0" borderId="0" xfId="0" applyFont="1" applyAlignment="1">
      <alignment horizontal="center"/>
    </xf>
    <xf numFmtId="0" fontId="5" fillId="0" borderId="8" xfId="0" applyFont="1" applyBorder="1" applyAlignment="1">
      <alignment horizontal="center" vertical="center" wrapText="1"/>
    </xf>
    <xf numFmtId="0" fontId="5" fillId="0" borderId="9" xfId="0" applyFont="1" applyBorder="1" applyAlignment="1">
      <alignment horizontal="center" vertical="center" wrapText="1"/>
    </xf>
    <xf numFmtId="0" fontId="5" fillId="0" borderId="2" xfId="0" applyFont="1" applyBorder="1" applyAlignment="1">
      <alignment horizontal="center" vertical="center" wrapText="1"/>
    </xf>
  </cellXfs>
  <cellStyles count="8">
    <cellStyle name="Currency" xfId="1" builtinId="4"/>
    <cellStyle name="Followed Hyperlink" xfId="3" builtinId="9" hidden="1"/>
    <cellStyle name="Followed Hyperlink" xfId="5" builtinId="9" hidden="1"/>
    <cellStyle name="Followed Hyperlink" xfId="7" builtinId="9" hidden="1"/>
    <cellStyle name="Hyperlink" xfId="2" builtinId="8" hidden="1"/>
    <cellStyle name="Hyperlink" xfId="4" builtinId="8" hidden="1"/>
    <cellStyle name="Hyperlink" xfId="6"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Exponential Smoothing Forecasting</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'P2'!$D$16</c:f>
              <c:strCache>
                <c:ptCount val="1"/>
                <c:pt idx="0">
                  <c:v>Actual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'P2'!$C$17:$C$29</c:f>
              <c:strCache>
                <c:ptCount val="13"/>
                <c:pt idx="0">
                  <c:v>Jul 18</c:v>
                </c:pt>
                <c:pt idx="1">
                  <c:v>Aug 18</c:v>
                </c:pt>
                <c:pt idx="2">
                  <c:v>Sep 18</c:v>
                </c:pt>
                <c:pt idx="3">
                  <c:v>Oct 18</c:v>
                </c:pt>
                <c:pt idx="4">
                  <c:v>Nov 18</c:v>
                </c:pt>
                <c:pt idx="5">
                  <c:v>Dec 18</c:v>
                </c:pt>
                <c:pt idx="6">
                  <c:v>Jan 19</c:v>
                </c:pt>
                <c:pt idx="7">
                  <c:v>Feb 19</c:v>
                </c:pt>
                <c:pt idx="8">
                  <c:v>Mar 19</c:v>
                </c:pt>
                <c:pt idx="9">
                  <c:v>Apr 19</c:v>
                </c:pt>
                <c:pt idx="10">
                  <c:v>May 19</c:v>
                </c:pt>
                <c:pt idx="11">
                  <c:v>Jun 19</c:v>
                </c:pt>
                <c:pt idx="12">
                  <c:v>Jul 19</c:v>
                </c:pt>
              </c:strCache>
            </c:strRef>
          </c:cat>
          <c:val>
            <c:numRef>
              <c:f>'P2'!$D$17:$D$29</c:f>
              <c:numCache>
                <c:formatCode>General</c:formatCode>
                <c:ptCount val="13"/>
                <c:pt idx="0">
                  <c:v>14520</c:v>
                </c:pt>
                <c:pt idx="1">
                  <c:v>17250</c:v>
                </c:pt>
                <c:pt idx="2">
                  <c:v>16800</c:v>
                </c:pt>
                <c:pt idx="3">
                  <c:v>19500</c:v>
                </c:pt>
                <c:pt idx="4">
                  <c:v>21000</c:v>
                </c:pt>
                <c:pt idx="5">
                  <c:v>22500</c:v>
                </c:pt>
                <c:pt idx="6">
                  <c:v>19500</c:v>
                </c:pt>
                <c:pt idx="7">
                  <c:v>16800</c:v>
                </c:pt>
                <c:pt idx="8">
                  <c:v>15500</c:v>
                </c:pt>
                <c:pt idx="9">
                  <c:v>14244</c:v>
                </c:pt>
                <c:pt idx="10">
                  <c:v>13533</c:v>
                </c:pt>
                <c:pt idx="11">
                  <c:v>13880</c:v>
                </c:pt>
              </c:numCache>
            </c:numRef>
          </c:val>
          <c:smooth val="0"/>
        </c:ser>
        <c:ser>
          <c:idx val="1"/>
          <c:order val="1"/>
          <c:tx>
            <c:strRef>
              <c:f>'P2'!$E$16</c:f>
              <c:strCache>
                <c:ptCount val="1"/>
                <c:pt idx="0">
                  <c:v>α = .2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'P2'!$C$17:$C$29</c:f>
              <c:strCache>
                <c:ptCount val="13"/>
                <c:pt idx="0">
                  <c:v>Jul 18</c:v>
                </c:pt>
                <c:pt idx="1">
                  <c:v>Aug 18</c:v>
                </c:pt>
                <c:pt idx="2">
                  <c:v>Sep 18</c:v>
                </c:pt>
                <c:pt idx="3">
                  <c:v>Oct 18</c:v>
                </c:pt>
                <c:pt idx="4">
                  <c:v>Nov 18</c:v>
                </c:pt>
                <c:pt idx="5">
                  <c:v>Dec 18</c:v>
                </c:pt>
                <c:pt idx="6">
                  <c:v>Jan 19</c:v>
                </c:pt>
                <c:pt idx="7">
                  <c:v>Feb 19</c:v>
                </c:pt>
                <c:pt idx="8">
                  <c:v>Mar 19</c:v>
                </c:pt>
                <c:pt idx="9">
                  <c:v>Apr 19</c:v>
                </c:pt>
                <c:pt idx="10">
                  <c:v>May 19</c:v>
                </c:pt>
                <c:pt idx="11">
                  <c:v>Jun 19</c:v>
                </c:pt>
                <c:pt idx="12">
                  <c:v>Jul 19</c:v>
                </c:pt>
              </c:strCache>
            </c:strRef>
          </c:cat>
          <c:val>
            <c:numRef>
              <c:f>'P2'!$E$17:$E$29</c:f>
              <c:numCache>
                <c:formatCode>General</c:formatCode>
                <c:ptCount val="13"/>
                <c:pt idx="0">
                  <c:v>14000</c:v>
                </c:pt>
                <c:pt idx="1">
                  <c:v>14104</c:v>
                </c:pt>
                <c:pt idx="2">
                  <c:v>14733.2</c:v>
                </c:pt>
                <c:pt idx="3">
                  <c:v>15146.560000000001</c:v>
                </c:pt>
                <c:pt idx="4">
                  <c:v>16017.248000000001</c:v>
                </c:pt>
                <c:pt idx="5">
                  <c:v>17013.7984</c:v>
                </c:pt>
                <c:pt idx="6">
                  <c:v>18111.03872</c:v>
                </c:pt>
                <c:pt idx="7">
                  <c:v>18388.830976000001</c:v>
                </c:pt>
                <c:pt idx="8">
                  <c:v>18071.064780799999</c:v>
                </c:pt>
                <c:pt idx="9">
                  <c:v>17556.851824639998</c:v>
                </c:pt>
                <c:pt idx="10">
                  <c:v>16894.281459711998</c:v>
                </c:pt>
                <c:pt idx="11">
                  <c:v>16222.025167769598</c:v>
                </c:pt>
                <c:pt idx="12">
                  <c:v>15753.620134215678</c:v>
                </c:pt>
              </c:numCache>
            </c:numRef>
          </c:val>
          <c:smooth val="0"/>
        </c:ser>
        <c:ser>
          <c:idx val="2"/>
          <c:order val="2"/>
          <c:tx>
            <c:strRef>
              <c:f>'P2'!$F$16</c:f>
              <c:strCache>
                <c:ptCount val="1"/>
                <c:pt idx="0">
                  <c:v>α = .4</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'P2'!$C$17:$C$29</c:f>
              <c:strCache>
                <c:ptCount val="13"/>
                <c:pt idx="0">
                  <c:v>Jul 18</c:v>
                </c:pt>
                <c:pt idx="1">
                  <c:v>Aug 18</c:v>
                </c:pt>
                <c:pt idx="2">
                  <c:v>Sep 18</c:v>
                </c:pt>
                <c:pt idx="3">
                  <c:v>Oct 18</c:v>
                </c:pt>
                <c:pt idx="4">
                  <c:v>Nov 18</c:v>
                </c:pt>
                <c:pt idx="5">
                  <c:v>Dec 18</c:v>
                </c:pt>
                <c:pt idx="6">
                  <c:v>Jan 19</c:v>
                </c:pt>
                <c:pt idx="7">
                  <c:v>Feb 19</c:v>
                </c:pt>
                <c:pt idx="8">
                  <c:v>Mar 19</c:v>
                </c:pt>
                <c:pt idx="9">
                  <c:v>Apr 19</c:v>
                </c:pt>
                <c:pt idx="10">
                  <c:v>May 19</c:v>
                </c:pt>
                <c:pt idx="11">
                  <c:v>Jun 19</c:v>
                </c:pt>
                <c:pt idx="12">
                  <c:v>Jul 19</c:v>
                </c:pt>
              </c:strCache>
            </c:strRef>
          </c:cat>
          <c:val>
            <c:numRef>
              <c:f>'P2'!$F$17:$F$29</c:f>
              <c:numCache>
                <c:formatCode>General</c:formatCode>
                <c:ptCount val="13"/>
                <c:pt idx="0">
                  <c:v>14000</c:v>
                </c:pt>
                <c:pt idx="1">
                  <c:v>14208</c:v>
                </c:pt>
                <c:pt idx="2">
                  <c:v>15424.8</c:v>
                </c:pt>
                <c:pt idx="3">
                  <c:v>15974.88</c:v>
                </c:pt>
                <c:pt idx="4">
                  <c:v>17384.928</c:v>
                </c:pt>
                <c:pt idx="5">
                  <c:v>18830.9568</c:v>
                </c:pt>
                <c:pt idx="6">
                  <c:v>20298.574079999999</c:v>
                </c:pt>
                <c:pt idx="7">
                  <c:v>19979.144447999999</c:v>
                </c:pt>
                <c:pt idx="8">
                  <c:v>18707.4866688</c:v>
                </c:pt>
                <c:pt idx="9">
                  <c:v>17424.492001279999</c:v>
                </c:pt>
                <c:pt idx="10">
                  <c:v>16152.295200768</c:v>
                </c:pt>
                <c:pt idx="11">
                  <c:v>15104.577120460799</c:v>
                </c:pt>
                <c:pt idx="12">
                  <c:v>14614.746272276479</c:v>
                </c:pt>
              </c:numCache>
            </c:numRef>
          </c:val>
          <c:smooth val="0"/>
        </c:ser>
        <c:ser>
          <c:idx val="3"/>
          <c:order val="3"/>
          <c:tx>
            <c:strRef>
              <c:f>'P2'!$G$16</c:f>
              <c:strCache>
                <c:ptCount val="1"/>
                <c:pt idx="0">
                  <c:v>α = .6</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'P2'!$C$17:$C$29</c:f>
              <c:strCache>
                <c:ptCount val="13"/>
                <c:pt idx="0">
                  <c:v>Jul 18</c:v>
                </c:pt>
                <c:pt idx="1">
                  <c:v>Aug 18</c:v>
                </c:pt>
                <c:pt idx="2">
                  <c:v>Sep 18</c:v>
                </c:pt>
                <c:pt idx="3">
                  <c:v>Oct 18</c:v>
                </c:pt>
                <c:pt idx="4">
                  <c:v>Nov 18</c:v>
                </c:pt>
                <c:pt idx="5">
                  <c:v>Dec 18</c:v>
                </c:pt>
                <c:pt idx="6">
                  <c:v>Jan 19</c:v>
                </c:pt>
                <c:pt idx="7">
                  <c:v>Feb 19</c:v>
                </c:pt>
                <c:pt idx="8">
                  <c:v>Mar 19</c:v>
                </c:pt>
                <c:pt idx="9">
                  <c:v>Apr 19</c:v>
                </c:pt>
                <c:pt idx="10">
                  <c:v>May 19</c:v>
                </c:pt>
                <c:pt idx="11">
                  <c:v>Jun 19</c:v>
                </c:pt>
                <c:pt idx="12">
                  <c:v>Jul 19</c:v>
                </c:pt>
              </c:strCache>
            </c:strRef>
          </c:cat>
          <c:val>
            <c:numRef>
              <c:f>'P2'!$G$17:$G$29</c:f>
              <c:numCache>
                <c:formatCode>General</c:formatCode>
                <c:ptCount val="13"/>
                <c:pt idx="0">
                  <c:v>14000</c:v>
                </c:pt>
                <c:pt idx="1">
                  <c:v>14312</c:v>
                </c:pt>
                <c:pt idx="2">
                  <c:v>16074.8</c:v>
                </c:pt>
                <c:pt idx="3">
                  <c:v>16509.919999999998</c:v>
                </c:pt>
                <c:pt idx="4">
                  <c:v>18303.968000000001</c:v>
                </c:pt>
                <c:pt idx="5">
                  <c:v>19921.587200000002</c:v>
                </c:pt>
                <c:pt idx="6">
                  <c:v>21468.634880000001</c:v>
                </c:pt>
                <c:pt idx="7">
                  <c:v>20287.453952</c:v>
                </c:pt>
                <c:pt idx="8">
                  <c:v>18194.981580799998</c:v>
                </c:pt>
                <c:pt idx="9">
                  <c:v>16577.992632319998</c:v>
                </c:pt>
                <c:pt idx="10">
                  <c:v>15177.597052927998</c:v>
                </c:pt>
                <c:pt idx="11">
                  <c:v>14190.838821171199</c:v>
                </c:pt>
                <c:pt idx="12">
                  <c:v>14004.33552846848</c:v>
                </c:pt>
              </c:numCache>
            </c:numRef>
          </c:val>
          <c:smooth val="0"/>
        </c:ser>
        <c:ser>
          <c:idx val="4"/>
          <c:order val="4"/>
          <c:tx>
            <c:strRef>
              <c:f>'P2'!$H$16</c:f>
              <c:strCache>
                <c:ptCount val="1"/>
                <c:pt idx="0">
                  <c:v>α = .8</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'P2'!$C$17:$C$29</c:f>
              <c:strCache>
                <c:ptCount val="13"/>
                <c:pt idx="0">
                  <c:v>Jul 18</c:v>
                </c:pt>
                <c:pt idx="1">
                  <c:v>Aug 18</c:v>
                </c:pt>
                <c:pt idx="2">
                  <c:v>Sep 18</c:v>
                </c:pt>
                <c:pt idx="3">
                  <c:v>Oct 18</c:v>
                </c:pt>
                <c:pt idx="4">
                  <c:v>Nov 18</c:v>
                </c:pt>
                <c:pt idx="5">
                  <c:v>Dec 18</c:v>
                </c:pt>
                <c:pt idx="6">
                  <c:v>Jan 19</c:v>
                </c:pt>
                <c:pt idx="7">
                  <c:v>Feb 19</c:v>
                </c:pt>
                <c:pt idx="8">
                  <c:v>Mar 19</c:v>
                </c:pt>
                <c:pt idx="9">
                  <c:v>Apr 19</c:v>
                </c:pt>
                <c:pt idx="10">
                  <c:v>May 19</c:v>
                </c:pt>
                <c:pt idx="11">
                  <c:v>Jun 19</c:v>
                </c:pt>
                <c:pt idx="12">
                  <c:v>Jul 19</c:v>
                </c:pt>
              </c:strCache>
            </c:strRef>
          </c:cat>
          <c:val>
            <c:numRef>
              <c:f>'P2'!$H$17:$H$29</c:f>
              <c:numCache>
                <c:formatCode>General</c:formatCode>
                <c:ptCount val="13"/>
                <c:pt idx="0">
                  <c:v>14000</c:v>
                </c:pt>
                <c:pt idx="1">
                  <c:v>14416</c:v>
                </c:pt>
                <c:pt idx="2">
                  <c:v>16683.2</c:v>
                </c:pt>
                <c:pt idx="3">
                  <c:v>16776.64</c:v>
                </c:pt>
                <c:pt idx="4">
                  <c:v>18955.328000000001</c:v>
                </c:pt>
                <c:pt idx="5">
                  <c:v>20591.065600000002</c:v>
                </c:pt>
                <c:pt idx="6">
                  <c:v>22118.21312</c:v>
                </c:pt>
                <c:pt idx="7">
                  <c:v>20023.642624</c:v>
                </c:pt>
                <c:pt idx="8">
                  <c:v>17444.728524800001</c:v>
                </c:pt>
                <c:pt idx="9">
                  <c:v>15888.945704960001</c:v>
                </c:pt>
                <c:pt idx="10">
                  <c:v>14572.989140992</c:v>
                </c:pt>
                <c:pt idx="11">
                  <c:v>13740.9978281984</c:v>
                </c:pt>
                <c:pt idx="12">
                  <c:v>13852.199565639679</c:v>
                </c:pt>
              </c:numCache>
            </c:numRef>
          </c:val>
          <c:smooth val="0"/>
        </c:ser>
        <c:dLbls>
          <c:showLegendKey val="0"/>
          <c:showVal val="0"/>
          <c:showCatName val="0"/>
          <c:showSerName val="0"/>
          <c:showPercent val="0"/>
          <c:showBubbleSize val="0"/>
        </c:dLbls>
        <c:marker val="1"/>
        <c:smooth val="0"/>
        <c:axId val="308530240"/>
        <c:axId val="308526712"/>
      </c:lineChart>
      <c:catAx>
        <c:axId val="308530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526712"/>
        <c:crosses val="autoZero"/>
        <c:auto val="1"/>
        <c:lblAlgn val="ctr"/>
        <c:lblOffset val="100"/>
        <c:noMultiLvlLbl val="0"/>
      </c:catAx>
      <c:valAx>
        <c:axId val="308526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5302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406400</xdr:colOff>
      <xdr:row>2</xdr:row>
      <xdr:rowOff>114300</xdr:rowOff>
    </xdr:from>
    <xdr:to>
      <xdr:col>15</xdr:col>
      <xdr:colOff>482600</xdr:colOff>
      <xdr:row>24</xdr:row>
      <xdr:rowOff>177800</xdr:rowOff>
    </xdr:to>
    <xdr:sp macro="" textlink="">
      <xdr:nvSpPr>
        <xdr:cNvPr id="2" name="TextBox 1"/>
        <xdr:cNvSpPr txBox="1"/>
      </xdr:nvSpPr>
      <xdr:spPr>
        <a:xfrm>
          <a:off x="1231900" y="520700"/>
          <a:ext cx="11633200" cy="4533900"/>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800" b="1">
              <a:solidFill>
                <a:schemeClr val="dk1"/>
              </a:solidFill>
              <a:effectLst/>
              <a:latin typeface="+mn-lt"/>
              <a:ea typeface="+mn-ea"/>
              <a:cs typeface="+mn-cs"/>
            </a:rPr>
            <a:t>(5 points) Discuss why the supply chain is important to a company’s business strategy.  </a:t>
          </a:r>
        </a:p>
        <a:p>
          <a:endParaRPr lang="en-US" sz="1800"/>
        </a:p>
        <a:p>
          <a:r>
            <a:rPr lang="en-US" sz="1800" b="0" i="0">
              <a:solidFill>
                <a:schemeClr val="dk1"/>
              </a:solidFill>
              <a:effectLst/>
              <a:latin typeface="+mn-lt"/>
              <a:ea typeface="+mn-ea"/>
              <a:cs typeface="+mn-cs"/>
            </a:rPr>
            <a:t>A business strategy clearly articulates the direction a business will pursue and the steps it will take to achieve its goals.</a:t>
          </a:r>
          <a:r>
            <a:rPr lang="en-US" sz="1800" b="0" i="0" baseline="0">
              <a:solidFill>
                <a:schemeClr val="dk1"/>
              </a:solidFill>
              <a:effectLst/>
              <a:latin typeface="+mn-lt"/>
              <a:ea typeface="+mn-ea"/>
              <a:cs typeface="+mn-cs"/>
            </a:rPr>
            <a:t> </a:t>
          </a:r>
          <a:r>
            <a:rPr lang="en-US" sz="1800" b="0" i="0">
              <a:solidFill>
                <a:schemeClr val="dk1"/>
              </a:solidFill>
              <a:effectLst/>
              <a:latin typeface="+mn-lt"/>
              <a:ea typeface="+mn-ea"/>
              <a:cs typeface="+mn-cs"/>
            </a:rPr>
            <a:t>It is often understood as the overarching direction that the business seeks to travel toward with the appropriate</a:t>
          </a:r>
          <a:r>
            <a:rPr lang="en-US" sz="1800" b="0" i="0" baseline="0">
              <a:solidFill>
                <a:schemeClr val="dk1"/>
              </a:solidFill>
              <a:effectLst/>
              <a:latin typeface="+mn-lt"/>
              <a:ea typeface="+mn-ea"/>
              <a:cs typeface="+mn-cs"/>
            </a:rPr>
            <a:t> steps mapped out to get there. The flow in which these steps are mapped out is often understood as a supply chain, where supply could be a good or service. Each of these steps could be to influece markets, gain certain types of customers, invent new types of technology, or simply just make more money. Whatever the industry, whatever the business plan, the way in which the businesses goods or services are distributed from source to customer is the main artery the business strategy. This is precisely why the supply chain is so important to a companies business strategy, because it is in fact this process. With a supply chain synchronized with a business strategy, one is able to make the flow of serivces or products coincide with overarching objectives. An example of this could be a business strategy of gaining more local business, with an emphasis on supply chain, the number of warehouses that are closer becomes much more important to the objective, but would greatly reduce the amount of time the locals would have to wait to get their product. Hence, the customers would be happy with their very short delivery times, and come back more often. </a:t>
          </a:r>
          <a:endParaRPr lang="en-US" sz="18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381000</xdr:colOff>
      <xdr:row>0</xdr:row>
      <xdr:rowOff>190500</xdr:rowOff>
    </xdr:from>
    <xdr:to>
      <xdr:col>14</xdr:col>
      <xdr:colOff>546100</xdr:colOff>
      <xdr:row>12</xdr:row>
      <xdr:rowOff>88900</xdr:rowOff>
    </xdr:to>
    <xdr:sp macro="" textlink="">
      <xdr:nvSpPr>
        <xdr:cNvPr id="2" name="TextBox 1"/>
        <xdr:cNvSpPr txBox="1"/>
      </xdr:nvSpPr>
      <xdr:spPr>
        <a:xfrm>
          <a:off x="381000" y="190500"/>
          <a:ext cx="11722100" cy="2336800"/>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US" sz="1800" b="1">
              <a:solidFill>
                <a:schemeClr val="dk1"/>
              </a:solidFill>
              <a:effectLst/>
              <a:latin typeface="+mn-lt"/>
              <a:ea typeface="+mn-ea"/>
              <a:cs typeface="+mn-cs"/>
            </a:rPr>
            <a:t>(5 points)  Given the following monthly sales data, use exponential smoothing to forecast sales through July 2019.  Test smoothing constants of 0.2, 0.4, 0.6 and 0.8.  Graph the results.  Which smoothing constant would you use and why?</a:t>
          </a:r>
        </a:p>
        <a:p>
          <a:pPr lvl="0"/>
          <a:endParaRPr lang="en-US" sz="1800">
            <a:solidFill>
              <a:schemeClr val="dk1"/>
            </a:solidFill>
            <a:effectLst/>
            <a:latin typeface="+mn-lt"/>
            <a:ea typeface="+mn-ea"/>
            <a:cs typeface="+mn-cs"/>
          </a:endParaRPr>
        </a:p>
        <a:p>
          <a:pPr lvl="0"/>
          <a:r>
            <a:rPr lang="en-US" sz="1800">
              <a:solidFill>
                <a:schemeClr val="dk1"/>
              </a:solidFill>
              <a:effectLst/>
              <a:latin typeface="+mn-lt"/>
              <a:ea typeface="+mn-ea"/>
              <a:cs typeface="+mn-cs"/>
            </a:rPr>
            <a:t>Over the 13-month forecast, we were</a:t>
          </a:r>
          <a:r>
            <a:rPr lang="en-US" sz="1800" baseline="0">
              <a:solidFill>
                <a:schemeClr val="dk1"/>
              </a:solidFill>
              <a:effectLst/>
              <a:latin typeface="+mn-lt"/>
              <a:ea typeface="+mn-ea"/>
              <a:cs typeface="+mn-cs"/>
            </a:rPr>
            <a:t> able to test several different exponential smoothing constants and their cooresponding results. We use the simply metric of sum of squared errors to determine which smoothing constant is best. We see at alpha = 0.8 we have the least sum of squared errors. Hence, we will choose to select the exponential smoothing constant corresponding with the blue line, because it best represents our actual data.</a:t>
          </a:r>
          <a:endParaRPr lang="en-US" sz="1800">
            <a:solidFill>
              <a:schemeClr val="dk1"/>
            </a:solidFill>
            <a:effectLst/>
            <a:latin typeface="+mn-lt"/>
            <a:ea typeface="+mn-ea"/>
            <a:cs typeface="+mn-cs"/>
          </a:endParaRPr>
        </a:p>
      </xdr:txBody>
    </xdr:sp>
    <xdr:clientData/>
  </xdr:twoCellAnchor>
  <xdr:twoCellAnchor>
    <xdr:from>
      <xdr:col>12</xdr:col>
      <xdr:colOff>685800</xdr:colOff>
      <xdr:row>11</xdr:row>
      <xdr:rowOff>177800</xdr:rowOff>
    </xdr:from>
    <xdr:to>
      <xdr:col>27</xdr:col>
      <xdr:colOff>419100</xdr:colOff>
      <xdr:row>40</xdr:row>
      <xdr:rowOff>63500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609600</xdr:colOff>
      <xdr:row>1</xdr:row>
      <xdr:rowOff>101600</xdr:rowOff>
    </xdr:from>
    <xdr:to>
      <xdr:col>14</xdr:col>
      <xdr:colOff>685800</xdr:colOff>
      <xdr:row>30</xdr:row>
      <xdr:rowOff>79375</xdr:rowOff>
    </xdr:to>
    <xdr:sp macro="" textlink="">
      <xdr:nvSpPr>
        <xdr:cNvPr id="2" name="TextBox 1"/>
        <xdr:cNvSpPr txBox="1"/>
      </xdr:nvSpPr>
      <xdr:spPr>
        <a:xfrm>
          <a:off x="609600" y="307975"/>
          <a:ext cx="19459575" cy="5962650"/>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US" sz="2000" b="1">
              <a:solidFill>
                <a:schemeClr val="dk1"/>
              </a:solidFill>
              <a:effectLst/>
              <a:latin typeface="+mn-lt"/>
              <a:ea typeface="+mn-ea"/>
              <a:cs typeface="+mn-cs"/>
            </a:rPr>
            <a:t>(5 points) Use the actual data is question 2 above for July 2018 through June 2019.  Compute the safety stock level for a 90% service level.  The lead time for receiving an order after it is placed is 10 days.  Compute the reorder point with safety stock.</a:t>
          </a:r>
        </a:p>
        <a:p>
          <a:pPr lvl="0"/>
          <a:endParaRPr lang="en-US" sz="1800">
            <a:solidFill>
              <a:schemeClr val="dk1"/>
            </a:solidFill>
            <a:effectLst/>
            <a:latin typeface="+mn-lt"/>
            <a:ea typeface="+mn-ea"/>
            <a:cs typeface="+mn-cs"/>
          </a:endParaRPr>
        </a:p>
        <a:p>
          <a:pPr lvl="0"/>
          <a:r>
            <a:rPr lang="en-US" sz="1800">
              <a:solidFill>
                <a:schemeClr val="dk1"/>
              </a:solidFill>
              <a:effectLst/>
              <a:latin typeface="+mn-lt"/>
              <a:ea typeface="+mn-ea"/>
              <a:cs typeface="+mn-cs"/>
            </a:rPr>
            <a:t>If we wish to obtain a 90% service</a:t>
          </a:r>
          <a:r>
            <a:rPr lang="en-US" sz="1800" baseline="0">
              <a:solidFill>
                <a:schemeClr val="dk1"/>
              </a:solidFill>
              <a:effectLst/>
              <a:latin typeface="+mn-lt"/>
              <a:ea typeface="+mn-ea"/>
              <a:cs typeface="+mn-cs"/>
            </a:rPr>
            <a:t> level, that is to say, we wish to serivice our customers demands 90% of the time, this is equivalent to finding the point on the normal distribution that contains 90% of the curve to its left. We have defined a metric to determine the safety stock as follows:</a:t>
          </a:r>
        </a:p>
        <a:p>
          <a:pPr lvl="0"/>
          <a:endParaRPr lang="en-US" sz="1800" baseline="0">
            <a:solidFill>
              <a:schemeClr val="dk1"/>
            </a:solidFill>
            <a:effectLst/>
            <a:latin typeface="+mn-lt"/>
            <a:ea typeface="+mn-ea"/>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a:pPr>
          <a:r>
            <a:rPr kumimoji="0" lang="en-US" altLang="en-US" sz="1800" b="1" u="none" strike="noStrike" kern="1200" cap="none" spc="0" normalizeH="0" baseline="0" noProof="0" dirty="0" smtClean="0">
              <a:ln>
                <a:noFill/>
              </a:ln>
              <a:effectLst/>
              <a:uLnTx/>
              <a:uFillTx/>
              <a:ea typeface="+mn-ea"/>
              <a:cs typeface="+mn-cs"/>
            </a:rPr>
            <a:t>Safety stock = (safety factor z)(</a:t>
          </a:r>
          <a:r>
            <a:rPr kumimoji="0" lang="en-US" altLang="en-US" sz="1800" b="1" u="none" strike="noStrike" kern="1200" cap="none" spc="0" normalizeH="0" baseline="0" noProof="0" dirty="0" err="1" smtClean="0">
              <a:ln>
                <a:noFill/>
              </a:ln>
              <a:effectLst/>
              <a:uLnTx/>
              <a:uFillTx/>
              <a:ea typeface="+mn-ea"/>
              <a:cs typeface="+mn-cs"/>
            </a:rPr>
            <a:t>std</a:t>
          </a:r>
          <a:r>
            <a:rPr kumimoji="0" lang="en-US" altLang="en-US" sz="1800" b="1" u="none" strike="noStrike" kern="1200" cap="none" spc="0" normalizeH="0" baseline="0" noProof="0" dirty="0" smtClean="0">
              <a:ln>
                <a:noFill/>
              </a:ln>
              <a:effectLst/>
              <a:uLnTx/>
              <a:uFillTx/>
              <a:ea typeface="+mn-ea"/>
              <a:cs typeface="+mn-cs"/>
            </a:rPr>
            <a:t> deviation in demand</a:t>
          </a:r>
          <a:r>
            <a:rPr kumimoji="0" lang="en-US" altLang="en-US" sz="1600" b="1" u="none" strike="noStrike" kern="1200" cap="none" spc="0" normalizeH="0" baseline="0" noProof="0" dirty="0" smtClean="0">
              <a:ln>
                <a:noFill/>
              </a:ln>
              <a:effectLst/>
              <a:uLnTx/>
              <a:uFillTx/>
              <a:ea typeface="+mn-ea"/>
              <a:cs typeface="+mn-cs"/>
            </a:rPr>
            <a:t>)</a:t>
          </a:r>
        </a:p>
        <a:p>
          <a:pPr lvl="0"/>
          <a:endParaRPr lang="en-US" sz="1800">
            <a:solidFill>
              <a:schemeClr val="dk1"/>
            </a:solidFill>
            <a:effectLst/>
            <a:latin typeface="+mn-lt"/>
            <a:ea typeface="+mn-ea"/>
            <a:cs typeface="+mn-cs"/>
          </a:endParaRPr>
        </a:p>
        <a:p>
          <a:pPr lvl="0"/>
          <a:r>
            <a:rPr lang="en-US" sz="1800">
              <a:solidFill>
                <a:schemeClr val="dk1"/>
              </a:solidFill>
              <a:effectLst/>
              <a:latin typeface="+mn-lt"/>
              <a:ea typeface="+mn-ea"/>
              <a:cs typeface="+mn-cs"/>
            </a:rPr>
            <a:t>This indicates</a:t>
          </a:r>
          <a:r>
            <a:rPr lang="en-US" sz="1800" baseline="0">
              <a:solidFill>
                <a:schemeClr val="dk1"/>
              </a:solidFill>
              <a:effectLst/>
              <a:latin typeface="+mn-lt"/>
              <a:ea typeface="+mn-ea"/>
              <a:cs typeface="+mn-cs"/>
            </a:rPr>
            <a:t> our Probability of out of stock = 10%. Now we seek to calculate the service level and the safety stock. These service level is the point that represents the probability we wish to service (z-value = 1.28).By converting our 90% point in the normal distribution (z-value = 1.28) into actual units from our data (std = 2974), this is by multiplying them, we obtain the actual point in the normal distribution that represents how many units of demands we should keep on hand (not in normal distribution units, but in demand units). Our  results can be verified with the historical data. If we consider 10 historical data points, we would hope to see a Total Units Needed ot be greater than 9/10 of them. In our case we see the expected number of total units needed higher than 11 of our 13 data points, which is about 90% validating the proposed number.</a:t>
          </a:r>
        </a:p>
        <a:p>
          <a:pPr lvl="0"/>
          <a:endParaRPr lang="en-US" sz="1800" baseline="0">
            <a:solidFill>
              <a:schemeClr val="dk1"/>
            </a:solidFill>
            <a:effectLst/>
            <a:latin typeface="+mn-lt"/>
            <a:ea typeface="+mn-ea"/>
            <a:cs typeface="+mn-cs"/>
          </a:endParaRPr>
        </a:p>
        <a:p>
          <a:r>
            <a:rPr lang="en-US" sz="1800">
              <a:solidFill>
                <a:schemeClr val="dk1"/>
              </a:solidFill>
              <a:effectLst/>
              <a:latin typeface="+mn-lt"/>
              <a:ea typeface="+mn-ea"/>
              <a:cs typeface="+mn-cs"/>
            </a:rPr>
            <a:t>Our reorder</a:t>
          </a:r>
          <a:r>
            <a:rPr lang="en-US" sz="1800" baseline="0">
              <a:solidFill>
                <a:schemeClr val="dk1"/>
              </a:solidFill>
              <a:effectLst/>
              <a:latin typeface="+mn-lt"/>
              <a:ea typeface="+mn-ea"/>
              <a:cs typeface="+mn-cs"/>
            </a:rPr>
            <a:t> point with safety stock is defined as: </a:t>
          </a:r>
        </a:p>
        <a:p>
          <a:pPr marL="0" marR="0" lvl="0" indent="0" algn="ctr" defTabSz="914400" rtl="0" eaLnBrk="1" fontAlgn="auto" latinLnBrk="0" hangingPunct="1">
            <a:lnSpc>
              <a:spcPct val="100000"/>
            </a:lnSpc>
            <a:spcBef>
              <a:spcPts val="0"/>
            </a:spcBef>
            <a:spcAft>
              <a:spcPts val="0"/>
            </a:spcAft>
            <a:buClrTx/>
            <a:buSzTx/>
            <a:buFontTx/>
            <a:buNone/>
            <a:tabLst/>
            <a:defRPr/>
          </a:pPr>
          <a:r>
            <a:rPr kumimoji="0" lang="en-US" altLang="en-US" sz="1800" b="1" u="none" strike="noStrike" kern="1200" cap="none" spc="0" normalizeH="0" baseline="0" noProof="0" dirty="0" smtClean="0">
              <a:ln>
                <a:noFill/>
              </a:ln>
              <a:effectLst/>
              <a:uLnTx/>
              <a:uFillTx/>
              <a:ea typeface="+mn-ea"/>
              <a:cs typeface="+mn-cs"/>
            </a:rPr>
            <a:t>ROP= (Daily Demand)*(Order Lead Time)+(Safety Stock)</a:t>
          </a: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en-US" sz="1800" b="0" u="none" strike="noStrike" kern="0" cap="none" spc="0" normalizeH="0" baseline="0" noProof="0" dirty="0" smtClean="0">
            <a:ln>
              <a:noFill/>
            </a:ln>
            <a:solidFill>
              <a:schemeClr val="dk1"/>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800" b="0" u="none" strike="noStrike" kern="1200" cap="none" spc="0" normalizeH="0" baseline="0" noProof="0" dirty="0" smtClean="0">
              <a:ln>
                <a:noFill/>
              </a:ln>
              <a:solidFill>
                <a:schemeClr val="dk1"/>
              </a:solidFill>
              <a:effectLst/>
              <a:uLnTx/>
              <a:uFillTx/>
              <a:latin typeface="+mn-lt"/>
              <a:ea typeface="+mn-ea"/>
              <a:cs typeface="+mn-cs"/>
            </a:rPr>
            <a:t>Our data is in the form of months, with an average numbers of days at 30.5. We assume that there is about 30 days to a month from our data. With this, we are able to calculate the average daily demand. This allows us to multiply the lead time by our demand because both are in daily units.  By adding our  safety stock needed in terms of days as well, we obtain a ROP needed  in terms of days. So when we  have the value of ROP left in inventory, we should place our order to replenish our inventory with the expectation of seeing it in 10 days.</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228600</xdr:colOff>
      <xdr:row>0</xdr:row>
      <xdr:rowOff>190500</xdr:rowOff>
    </xdr:from>
    <xdr:to>
      <xdr:col>14</xdr:col>
      <xdr:colOff>304800</xdr:colOff>
      <xdr:row>23</xdr:row>
      <xdr:rowOff>50800</xdr:rowOff>
    </xdr:to>
    <xdr:sp macro="" textlink="">
      <xdr:nvSpPr>
        <xdr:cNvPr id="2" name="TextBox 1"/>
        <xdr:cNvSpPr txBox="1"/>
      </xdr:nvSpPr>
      <xdr:spPr>
        <a:xfrm>
          <a:off x="228600" y="190500"/>
          <a:ext cx="11633200" cy="4533900"/>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US" sz="1800" b="1">
              <a:solidFill>
                <a:schemeClr val="dk1"/>
              </a:solidFill>
              <a:effectLst/>
              <a:latin typeface="+mn-lt"/>
              <a:ea typeface="+mn-ea"/>
              <a:cs typeface="+mn-cs"/>
            </a:rPr>
            <a:t>(5 points)  Your company is producing three products, Product 1, Product 2 and Product 3.  The profit for each of these items is $80, $110 and $180, respectively.  The following resource utilization and availability table is given below.  How many of each product will you produce?  What is your total profit?</a:t>
          </a:r>
        </a:p>
        <a:p>
          <a:pPr lvl="0"/>
          <a:endParaRPr lang="en-US" sz="1800">
            <a:solidFill>
              <a:schemeClr val="dk1"/>
            </a:solidFill>
            <a:effectLst/>
            <a:latin typeface="+mn-lt"/>
            <a:ea typeface="+mn-ea"/>
            <a:cs typeface="+mn-cs"/>
          </a:endParaRPr>
        </a:p>
        <a:p>
          <a:pPr lvl="0"/>
          <a:r>
            <a:rPr lang="en-US" sz="1800">
              <a:solidFill>
                <a:schemeClr val="dk1"/>
              </a:solidFill>
              <a:effectLst/>
              <a:latin typeface="+mn-lt"/>
              <a:ea typeface="+mn-ea"/>
              <a:cs typeface="+mn-cs"/>
            </a:rPr>
            <a:t>Using the simplex algorithm and the power of linear programming, we define</a:t>
          </a:r>
          <a:r>
            <a:rPr lang="en-US" sz="1800" baseline="0">
              <a:solidFill>
                <a:schemeClr val="dk1"/>
              </a:solidFill>
              <a:effectLst/>
              <a:latin typeface="+mn-lt"/>
              <a:ea typeface="+mn-ea"/>
              <a:cs typeface="+mn-cs"/>
            </a:rPr>
            <a:t> the optimal mix of products and their respective quantities below:</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368300</xdr:colOff>
      <xdr:row>0</xdr:row>
      <xdr:rowOff>190500</xdr:rowOff>
    </xdr:from>
    <xdr:to>
      <xdr:col>14</xdr:col>
      <xdr:colOff>444500</xdr:colOff>
      <xdr:row>54</xdr:row>
      <xdr:rowOff>180975</xdr:rowOff>
    </xdr:to>
    <xdr:sp macro="" textlink="">
      <xdr:nvSpPr>
        <xdr:cNvPr id="2" name="TextBox 1"/>
        <xdr:cNvSpPr txBox="1"/>
      </xdr:nvSpPr>
      <xdr:spPr>
        <a:xfrm>
          <a:off x="368300" y="190500"/>
          <a:ext cx="11811000" cy="10791825"/>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US" sz="1800" b="1">
              <a:solidFill>
                <a:schemeClr val="dk1"/>
              </a:solidFill>
              <a:effectLst/>
              <a:latin typeface="+mn-lt"/>
              <a:ea typeface="+mn-ea"/>
              <a:cs typeface="+mn-cs"/>
            </a:rPr>
            <a:t>(5 points)  Describe benchmarking.  Define the seven steps to successful benchmarking (WERC).  One of the popular WERC metrics is “Dock to Stock Cycle Time, in Hours ‐ Inbound Operations.”  Your company’s current Dock to Stock Cycle Time is 8 hours.  How well is your company performing based on the available WERC metrics?  Discuss one thing you might do to improve this operation.</a:t>
          </a:r>
        </a:p>
        <a:p>
          <a:pPr marL="0" marR="0" lvl="0" indent="0" defTabSz="914400" rtl="0" eaLnBrk="1" fontAlgn="auto" latinLnBrk="0" hangingPunct="1">
            <a:lnSpc>
              <a:spcPct val="100000"/>
            </a:lnSpc>
            <a:spcBef>
              <a:spcPts val="0"/>
            </a:spcBef>
            <a:spcAft>
              <a:spcPts val="0"/>
            </a:spcAft>
            <a:buClrTx/>
            <a:buSzTx/>
            <a:buFontTx/>
            <a:buNone/>
            <a:tabLst/>
            <a:defRPr/>
          </a:pPr>
          <a:endParaRPr lang="en-US" sz="1100">
            <a:solidFill>
              <a:schemeClr val="dk1"/>
            </a:solidFill>
            <a:effectLst/>
            <a:latin typeface="+mn-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Four Market Quadrants</a:t>
          </a:r>
          <a:endParaRPr lang="en-US" sz="1800" b="1">
            <a:solidFill>
              <a:schemeClr val="dk1"/>
            </a:solidFill>
            <a:effectLst/>
            <a:latin typeface="+mn-lt"/>
            <a:ea typeface="+mn-ea"/>
            <a:cs typeface="+mn-cs"/>
          </a:endParaRPr>
        </a:p>
        <a:p>
          <a:pPr rtl="0" eaLnBrk="1" latinLnBrk="0" hangingPunct="1"/>
          <a:r>
            <a:rPr lang="en-US" sz="1100" b="1">
              <a:solidFill>
                <a:schemeClr val="dk1"/>
              </a:solidFill>
              <a:effectLst/>
              <a:latin typeface="+mn-lt"/>
              <a:ea typeface="+mn-ea"/>
              <a:cs typeface="+mn-cs"/>
            </a:rPr>
            <a:t>Customer Service </a:t>
          </a:r>
          <a:r>
            <a:rPr lang="en-US" sz="1100">
              <a:solidFill>
                <a:schemeClr val="dk1"/>
              </a:solidFill>
              <a:effectLst/>
              <a:latin typeface="+mn-lt"/>
              <a:ea typeface="+mn-ea"/>
              <a:cs typeface="+mn-cs"/>
            </a:rPr>
            <a:t>– The ability of the supply chain to meet the expectations of its customers</a:t>
          </a:r>
          <a:endParaRPr lang="en-US" sz="1100">
            <a:effectLst/>
          </a:endParaRPr>
        </a:p>
        <a:p>
          <a:pPr rtl="0" eaLnBrk="1" latinLnBrk="0" hangingPunct="1"/>
          <a:r>
            <a:rPr lang="en-US" sz="1100" b="1">
              <a:solidFill>
                <a:schemeClr val="dk1"/>
              </a:solidFill>
              <a:effectLst/>
              <a:latin typeface="+mn-lt"/>
              <a:ea typeface="+mn-ea"/>
              <a:cs typeface="+mn-cs"/>
            </a:rPr>
            <a:t>Internal Efficiency </a:t>
          </a:r>
          <a:r>
            <a:rPr lang="en-US" sz="1100">
              <a:solidFill>
                <a:schemeClr val="dk1"/>
              </a:solidFill>
              <a:effectLst/>
              <a:latin typeface="+mn-lt"/>
              <a:ea typeface="+mn-ea"/>
              <a:cs typeface="+mn-cs"/>
            </a:rPr>
            <a:t>– The ability of a supply chain to operate profitability</a:t>
          </a:r>
          <a:endParaRPr lang="en-US" sz="1800">
            <a:effectLst/>
          </a:endParaRPr>
        </a:p>
        <a:p>
          <a:pPr rtl="0" eaLnBrk="1" latinLnBrk="0" hangingPunct="1"/>
          <a:r>
            <a:rPr lang="en-US" sz="1100" b="1">
              <a:solidFill>
                <a:schemeClr val="dk1"/>
              </a:solidFill>
              <a:effectLst/>
              <a:latin typeface="+mn-lt"/>
              <a:ea typeface="+mn-ea"/>
              <a:cs typeface="+mn-cs"/>
            </a:rPr>
            <a:t>Demand Flexibility </a:t>
          </a:r>
          <a:r>
            <a:rPr lang="en-US" sz="1100">
              <a:solidFill>
                <a:schemeClr val="dk1"/>
              </a:solidFill>
              <a:effectLst/>
              <a:latin typeface="+mn-lt"/>
              <a:ea typeface="+mn-ea"/>
              <a:cs typeface="+mn-cs"/>
            </a:rPr>
            <a:t>– The ability to respond to uncertainty in demand</a:t>
          </a:r>
          <a:endParaRPr lang="en-US" sz="1800">
            <a:effectLst/>
          </a:endParaRPr>
        </a:p>
        <a:p>
          <a:pPr rtl="0" eaLnBrk="1" latinLnBrk="0" hangingPunct="1"/>
          <a:r>
            <a:rPr lang="en-US" sz="1100" b="1">
              <a:solidFill>
                <a:schemeClr val="dk1"/>
              </a:solidFill>
              <a:effectLst/>
              <a:latin typeface="+mn-lt"/>
              <a:ea typeface="+mn-ea"/>
              <a:cs typeface="+mn-cs"/>
            </a:rPr>
            <a:t>Product Development </a:t>
          </a:r>
          <a:r>
            <a:rPr lang="en-US" sz="1100">
              <a:solidFill>
                <a:schemeClr val="dk1"/>
              </a:solidFill>
              <a:effectLst/>
              <a:latin typeface="+mn-lt"/>
              <a:ea typeface="+mn-ea"/>
              <a:cs typeface="+mn-cs"/>
            </a:rPr>
            <a:t>– The ability of a company’s supply chain to evolve with its markets.</a:t>
          </a:r>
        </a:p>
        <a:p>
          <a:pPr rtl="0" eaLnBrk="1" latinLnBrk="0" hangingPunct="1"/>
          <a:endParaRPr lang="en-US" sz="1800">
            <a:effectLst/>
          </a:endParaRPr>
        </a:p>
        <a:p>
          <a:pPr marL="0" marR="0" lvl="0" indent="0" defTabSz="914400" rtl="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Supply Chain Measurement Categories</a:t>
          </a:r>
          <a:endParaRPr lang="en-US" sz="1800">
            <a:effectLst/>
          </a:endParaRPr>
        </a:p>
        <a:p>
          <a:pPr rtl="0" eaLnBrk="1" latinLnBrk="0" hangingPunct="1"/>
          <a:r>
            <a:rPr lang="en-US" sz="1100" b="1" i="1">
              <a:solidFill>
                <a:schemeClr val="dk1"/>
              </a:solidFill>
              <a:effectLst/>
              <a:latin typeface="+mn-lt"/>
              <a:ea typeface="+mn-ea"/>
              <a:cs typeface="+mn-cs"/>
            </a:rPr>
            <a:t>Developing markets </a:t>
          </a:r>
          <a:r>
            <a:rPr lang="en-US" sz="1100">
              <a:solidFill>
                <a:schemeClr val="dk1"/>
              </a:solidFill>
              <a:effectLst/>
              <a:latin typeface="+mn-lt"/>
              <a:ea typeface="+mn-ea"/>
              <a:cs typeface="+mn-cs"/>
            </a:rPr>
            <a:t>require their supply chains to excel in product development and customer service</a:t>
          </a:r>
          <a:endParaRPr lang="en-US" sz="1100">
            <a:effectLst/>
          </a:endParaRPr>
        </a:p>
        <a:p>
          <a:pPr rtl="0" eaLnBrk="1" latinLnBrk="0" hangingPunct="1"/>
          <a:r>
            <a:rPr lang="en-US" sz="1100" b="1" i="1">
              <a:solidFill>
                <a:schemeClr val="dk1"/>
              </a:solidFill>
              <a:effectLst/>
              <a:latin typeface="+mn-lt"/>
              <a:ea typeface="+mn-ea"/>
              <a:cs typeface="+mn-cs"/>
            </a:rPr>
            <a:t>Growth markets </a:t>
          </a:r>
          <a:r>
            <a:rPr lang="en-US" sz="1100">
              <a:solidFill>
                <a:schemeClr val="dk1"/>
              </a:solidFill>
              <a:effectLst/>
              <a:latin typeface="+mn-lt"/>
              <a:ea typeface="+mn-ea"/>
              <a:cs typeface="+mn-cs"/>
            </a:rPr>
            <a:t>require high levels of customer service, especially with order fill rates and on-time delivery</a:t>
          </a:r>
          <a:endParaRPr lang="en-US" sz="1800">
            <a:effectLst/>
          </a:endParaRPr>
        </a:p>
        <a:p>
          <a:pPr rtl="0" eaLnBrk="1" latinLnBrk="0" hangingPunct="1"/>
          <a:r>
            <a:rPr lang="en-US" sz="1100" b="1" i="1">
              <a:solidFill>
                <a:schemeClr val="dk1"/>
              </a:solidFill>
              <a:effectLst/>
              <a:latin typeface="+mn-lt"/>
              <a:ea typeface="+mn-ea"/>
              <a:cs typeface="+mn-cs"/>
            </a:rPr>
            <a:t>Steady markets </a:t>
          </a:r>
          <a:r>
            <a:rPr lang="en-US" sz="1100">
              <a:solidFill>
                <a:schemeClr val="dk1"/>
              </a:solidFill>
              <a:effectLst/>
              <a:latin typeface="+mn-lt"/>
              <a:ea typeface="+mn-ea"/>
              <a:cs typeface="+mn-cs"/>
            </a:rPr>
            <a:t>require internal efficiency and broader customer service.</a:t>
          </a:r>
          <a:endParaRPr lang="en-US" sz="1800">
            <a:effectLst/>
          </a:endParaRPr>
        </a:p>
        <a:p>
          <a:pPr rtl="0" eaLnBrk="1" latinLnBrk="0" hangingPunct="1"/>
          <a:r>
            <a:rPr lang="en-US" sz="1100" b="1" i="1">
              <a:solidFill>
                <a:schemeClr val="dk1"/>
              </a:solidFill>
              <a:effectLst/>
              <a:latin typeface="+mn-lt"/>
              <a:ea typeface="+mn-ea"/>
              <a:cs typeface="+mn-cs"/>
            </a:rPr>
            <a:t>Mature markets </a:t>
          </a:r>
          <a:r>
            <a:rPr lang="en-US" sz="1100">
              <a:solidFill>
                <a:schemeClr val="dk1"/>
              </a:solidFill>
              <a:effectLst/>
              <a:latin typeface="+mn-lt"/>
              <a:ea typeface="+mn-ea"/>
              <a:cs typeface="+mn-cs"/>
            </a:rPr>
            <a:t>require all of the internal efficiency and customer service call for my steady markets and the highest level of demand flexibility.</a:t>
          </a:r>
          <a:endParaRPr lang="en-US" sz="1800">
            <a:effectLst/>
          </a:endParaRPr>
        </a:p>
        <a:p>
          <a:pPr lvl="0"/>
          <a:endParaRPr lang="en-US" sz="1800" b="1">
            <a:solidFill>
              <a:schemeClr val="dk1"/>
            </a:solidFill>
            <a:effectLst/>
            <a:latin typeface="+mn-lt"/>
            <a:ea typeface="+mn-ea"/>
            <a:cs typeface="+mn-cs"/>
          </a:endParaRPr>
        </a:p>
        <a:p>
          <a:pPr rtl="0" eaLnBrk="1" latinLnBrk="0" hangingPunct="1"/>
          <a:r>
            <a:rPr lang="en-US" sz="1100">
              <a:solidFill>
                <a:schemeClr val="dk1"/>
              </a:solidFill>
              <a:effectLst/>
              <a:latin typeface="+mn-lt"/>
              <a:ea typeface="+mn-ea"/>
              <a:cs typeface="+mn-cs"/>
            </a:rPr>
            <a:t>The four categories of supply chain operations from the SCOR model:</a:t>
          </a:r>
          <a:endParaRPr lang="en-US" sz="1100">
            <a:effectLst/>
          </a:endParaRPr>
        </a:p>
        <a:p>
          <a:pPr rtl="0" eaLnBrk="1" latinLnBrk="0" hangingPunct="1"/>
          <a:r>
            <a:rPr lang="en-US" sz="1100">
              <a:solidFill>
                <a:schemeClr val="dk1"/>
              </a:solidFill>
              <a:effectLst/>
              <a:latin typeface="+mn-lt"/>
              <a:ea typeface="+mn-ea"/>
              <a:cs typeface="+mn-cs"/>
            </a:rPr>
            <a:t>Plan</a:t>
          </a:r>
          <a:endParaRPr lang="en-US" sz="1800">
            <a:effectLst/>
          </a:endParaRPr>
        </a:p>
        <a:p>
          <a:pPr rtl="0" eaLnBrk="1" latinLnBrk="0" hangingPunct="1"/>
          <a:r>
            <a:rPr lang="en-US" sz="1100">
              <a:solidFill>
                <a:schemeClr val="dk1"/>
              </a:solidFill>
              <a:effectLst/>
              <a:latin typeface="+mn-lt"/>
              <a:ea typeface="+mn-ea"/>
              <a:cs typeface="+mn-cs"/>
            </a:rPr>
            <a:t>Source</a:t>
          </a:r>
          <a:endParaRPr lang="en-US" sz="1800">
            <a:effectLst/>
          </a:endParaRPr>
        </a:p>
        <a:p>
          <a:pPr rtl="0" eaLnBrk="1" latinLnBrk="0" hangingPunct="1"/>
          <a:r>
            <a:rPr lang="en-US" sz="1100">
              <a:solidFill>
                <a:schemeClr val="dk1"/>
              </a:solidFill>
              <a:effectLst/>
              <a:latin typeface="+mn-lt"/>
              <a:ea typeface="+mn-ea"/>
              <a:cs typeface="+mn-cs"/>
            </a:rPr>
            <a:t>Make </a:t>
          </a:r>
          <a:endParaRPr lang="en-US" sz="1800">
            <a:effectLst/>
          </a:endParaRPr>
        </a:p>
        <a:p>
          <a:pPr rtl="0" eaLnBrk="1" latinLnBrk="0" hangingPunct="1"/>
          <a:r>
            <a:rPr lang="en-US" sz="1100">
              <a:solidFill>
                <a:schemeClr val="dk1"/>
              </a:solidFill>
              <a:effectLst/>
              <a:latin typeface="+mn-lt"/>
              <a:ea typeface="+mn-ea"/>
              <a:cs typeface="+mn-cs"/>
            </a:rPr>
            <a:t>Deliver</a:t>
          </a:r>
          <a:endParaRPr lang="en-US" sz="1800">
            <a:effectLst/>
          </a:endParaRPr>
        </a:p>
        <a:p>
          <a:pPr lvl="0"/>
          <a:endParaRPr lang="en-US" sz="1800" b="1">
            <a:solidFill>
              <a:schemeClr val="dk1"/>
            </a:solidFill>
            <a:effectLst/>
            <a:latin typeface="+mn-lt"/>
            <a:ea typeface="+mn-ea"/>
            <a:cs typeface="+mn-cs"/>
          </a:endParaRPr>
        </a:p>
        <a:p>
          <a:pPr lvl="0"/>
          <a:r>
            <a:rPr lang="en-US" sz="1800" b="1">
              <a:solidFill>
                <a:schemeClr val="dk1"/>
              </a:solidFill>
              <a:effectLst/>
              <a:latin typeface="+mn-lt"/>
              <a:ea typeface="+mn-ea"/>
              <a:cs typeface="+mn-cs"/>
            </a:rPr>
            <a:t>WERC 7 Steps</a:t>
          </a:r>
        </a:p>
        <a:p>
          <a:r>
            <a:rPr lang="en-US" sz="1100">
              <a:solidFill>
                <a:schemeClr val="dk1"/>
              </a:solidFill>
              <a:effectLst/>
              <a:latin typeface="+mn-lt"/>
              <a:ea typeface="+mn-ea"/>
              <a:cs typeface="+mn-cs"/>
            </a:rPr>
            <a:t>1:Set</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benchmarking priorities</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Step</a:t>
          </a:r>
        </a:p>
        <a:p>
          <a:r>
            <a:rPr lang="en-US" sz="1100">
              <a:solidFill>
                <a:schemeClr val="dk1"/>
              </a:solidFill>
              <a:effectLst/>
              <a:latin typeface="+mn-lt"/>
              <a:ea typeface="+mn-ea"/>
              <a:cs typeface="+mn-cs"/>
            </a:rPr>
            <a:t>2:</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Identify</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the</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key</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processes</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to</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be</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assessed</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Measure Step</a:t>
          </a:r>
        </a:p>
        <a:p>
          <a:r>
            <a:rPr lang="en-US" sz="1100">
              <a:solidFill>
                <a:schemeClr val="dk1"/>
              </a:solidFill>
              <a:effectLst/>
              <a:latin typeface="+mn-lt"/>
              <a:ea typeface="+mn-ea"/>
              <a:cs typeface="+mn-cs"/>
            </a:rPr>
            <a:t>3:</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Collect</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data</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operational</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and</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managerial</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Compare</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Step</a:t>
          </a:r>
        </a:p>
        <a:p>
          <a:r>
            <a:rPr lang="en-US" sz="1100">
              <a:solidFill>
                <a:schemeClr val="dk1"/>
              </a:solidFill>
              <a:effectLst/>
              <a:latin typeface="+mn-lt"/>
              <a:ea typeface="+mn-ea"/>
              <a:cs typeface="+mn-cs"/>
            </a:rPr>
            <a:t>4:</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Research</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and</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compare</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best</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in</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class</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performance</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to</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internal and</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external</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standards</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Step</a:t>
          </a:r>
        </a:p>
        <a:p>
          <a:r>
            <a:rPr lang="en-US" sz="1100">
              <a:solidFill>
                <a:schemeClr val="dk1"/>
              </a:solidFill>
              <a:effectLst/>
              <a:latin typeface="+mn-lt"/>
              <a:ea typeface="+mn-ea"/>
              <a:cs typeface="+mn-cs"/>
            </a:rPr>
            <a:t>5:Identify</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gaps</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and</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reasons</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for</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low</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performance</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Step</a:t>
          </a:r>
        </a:p>
        <a:p>
          <a:r>
            <a:rPr lang="en-US" sz="1100">
              <a:solidFill>
                <a:schemeClr val="dk1"/>
              </a:solidFill>
              <a:effectLst/>
              <a:latin typeface="+mn-lt"/>
              <a:ea typeface="+mn-ea"/>
              <a:cs typeface="+mn-cs"/>
            </a:rPr>
            <a:t>6:</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Develop</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an</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improvement</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roadmap</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and</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set</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priorities</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Act</a:t>
          </a:r>
        </a:p>
        <a:p>
          <a:r>
            <a:rPr lang="en-US" sz="1100">
              <a:solidFill>
                <a:schemeClr val="dk1"/>
              </a:solidFill>
              <a:effectLst/>
              <a:latin typeface="+mn-lt"/>
              <a:ea typeface="+mn-ea"/>
              <a:cs typeface="+mn-cs"/>
            </a:rPr>
            <a:t>Step 7:</a:t>
          </a:r>
          <a:r>
            <a:rPr lang="en-US" sz="1100" baseline="0">
              <a:solidFill>
                <a:schemeClr val="dk1"/>
              </a:solidFill>
              <a:effectLst/>
              <a:latin typeface="+mn-lt"/>
              <a:ea typeface="+mn-ea"/>
              <a:cs typeface="+mn-cs"/>
            </a:rPr>
            <a:t> C</a:t>
          </a:r>
          <a:r>
            <a:rPr lang="en-US" sz="1100">
              <a:solidFill>
                <a:schemeClr val="dk1"/>
              </a:solidFill>
              <a:effectLst/>
              <a:latin typeface="+mn-lt"/>
              <a:ea typeface="+mn-ea"/>
              <a:cs typeface="+mn-cs"/>
            </a:rPr>
            <a:t>lose</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gaps</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and</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improve/refine processes</a:t>
          </a:r>
        </a:p>
        <a:p>
          <a:pPr lvl="0"/>
          <a:endParaRPr lang="en-US" sz="1800" b="1">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S23" sqref="S23"/>
    </sheetView>
  </sheetViews>
  <sheetFormatPr defaultColWidth="11" defaultRowHeight="15.7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3:Q44"/>
  <sheetViews>
    <sheetView zoomScale="70" zoomScaleNormal="70" zoomScalePageLayoutView="70" workbookViewId="0">
      <selection activeCell="H32" sqref="H32"/>
    </sheetView>
  </sheetViews>
  <sheetFormatPr defaultColWidth="11" defaultRowHeight="15.75" x14ac:dyDescent="0.25"/>
  <cols>
    <col min="9" max="9" width="15.375" bestFit="1" customWidth="1"/>
  </cols>
  <sheetData>
    <row r="13" spans="3:12" ht="16.5" thickBot="1" x14ac:dyDescent="0.3"/>
    <row r="14" spans="3:12" ht="21.75" thickBot="1" x14ac:dyDescent="0.3">
      <c r="C14" s="32"/>
      <c r="D14" s="32"/>
      <c r="E14" s="48" t="s">
        <v>2</v>
      </c>
      <c r="F14" s="49"/>
      <c r="G14" s="49"/>
      <c r="H14" s="50"/>
      <c r="I14" s="51" t="s">
        <v>33</v>
      </c>
      <c r="J14" s="52"/>
      <c r="K14" s="52"/>
      <c r="L14" s="53"/>
    </row>
    <row r="15" spans="3:12" ht="21.75" thickBot="1" x14ac:dyDescent="0.3">
      <c r="C15" s="32"/>
      <c r="D15" s="32"/>
      <c r="E15" s="20">
        <v>0.2</v>
      </c>
      <c r="F15" s="21">
        <v>0.4</v>
      </c>
      <c r="G15" s="21">
        <v>0.6</v>
      </c>
      <c r="H15" s="22">
        <v>0.8</v>
      </c>
      <c r="I15" s="20">
        <v>0.2</v>
      </c>
      <c r="J15" s="21">
        <v>0.4</v>
      </c>
      <c r="K15" s="21">
        <v>0.6</v>
      </c>
      <c r="L15" s="22">
        <v>0.8</v>
      </c>
    </row>
    <row r="16" spans="3:12" ht="21.75" thickBot="1" x14ac:dyDescent="0.3">
      <c r="C16" s="33" t="s">
        <v>0</v>
      </c>
      <c r="D16" s="31" t="s">
        <v>1</v>
      </c>
      <c r="E16" s="27" t="s">
        <v>16</v>
      </c>
      <c r="F16" s="28" t="s">
        <v>18</v>
      </c>
      <c r="G16" s="28" t="s">
        <v>19</v>
      </c>
      <c r="H16" s="28" t="s">
        <v>17</v>
      </c>
      <c r="I16" s="27" t="s">
        <v>16</v>
      </c>
      <c r="J16" s="28" t="s">
        <v>18</v>
      </c>
      <c r="K16" s="28" t="s">
        <v>19</v>
      </c>
      <c r="L16" s="28" t="s">
        <v>17</v>
      </c>
    </row>
    <row r="17" spans="3:12" ht="21.75" thickBot="1" x14ac:dyDescent="0.3">
      <c r="C17" s="29" t="s">
        <v>20</v>
      </c>
      <c r="D17" s="23">
        <v>14520</v>
      </c>
      <c r="E17" s="23">
        <v>14000</v>
      </c>
      <c r="F17" s="23">
        <v>14000</v>
      </c>
      <c r="G17" s="23">
        <v>14000</v>
      </c>
      <c r="H17" s="23">
        <v>14000</v>
      </c>
      <c r="I17" s="25">
        <f>ABS($D17-E17)</f>
        <v>520</v>
      </c>
      <c r="J17" s="25">
        <f t="shared" ref="J17:L17" si="0">ABS($D17-F17)</f>
        <v>520</v>
      </c>
      <c r="K17" s="25">
        <f t="shared" si="0"/>
        <v>520</v>
      </c>
      <c r="L17" s="25">
        <f t="shared" si="0"/>
        <v>520</v>
      </c>
    </row>
    <row r="18" spans="3:12" ht="21.75" thickBot="1" x14ac:dyDescent="0.3">
      <c r="C18" s="30" t="s">
        <v>21</v>
      </c>
      <c r="D18" s="24">
        <v>17250</v>
      </c>
      <c r="E18" s="24">
        <f>E17+E$15*($D17-E17)</f>
        <v>14104</v>
      </c>
      <c r="F18" s="24">
        <f t="shared" ref="F18:H29" si="1">F17+F$15*($D17-F17)</f>
        <v>14208</v>
      </c>
      <c r="G18" s="24">
        <f t="shared" si="1"/>
        <v>14312</v>
      </c>
      <c r="H18" s="24">
        <f t="shared" si="1"/>
        <v>14416</v>
      </c>
      <c r="I18" s="26">
        <f t="shared" ref="I18:I28" si="2">ABS(D18-E18)</f>
        <v>3146</v>
      </c>
      <c r="J18" s="26">
        <f t="shared" ref="J18:L28" si="3">ABS(E18-F18)</f>
        <v>104</v>
      </c>
      <c r="K18" s="26">
        <f t="shared" si="3"/>
        <v>104</v>
      </c>
      <c r="L18" s="26">
        <f t="shared" si="3"/>
        <v>104</v>
      </c>
    </row>
    <row r="19" spans="3:12" ht="21.75" thickBot="1" x14ac:dyDescent="0.3">
      <c r="C19" s="30" t="s">
        <v>22</v>
      </c>
      <c r="D19" s="24">
        <v>16800</v>
      </c>
      <c r="E19" s="24">
        <f t="shared" ref="E19:E29" si="4">E18+E$15*($D18-E18)</f>
        <v>14733.2</v>
      </c>
      <c r="F19" s="24">
        <f t="shared" si="1"/>
        <v>15424.8</v>
      </c>
      <c r="G19" s="24">
        <f t="shared" si="1"/>
        <v>16074.8</v>
      </c>
      <c r="H19" s="24">
        <f t="shared" si="1"/>
        <v>16683.2</v>
      </c>
      <c r="I19" s="25">
        <f t="shared" si="2"/>
        <v>2066.7999999999993</v>
      </c>
      <c r="J19" s="25">
        <f t="shared" si="3"/>
        <v>691.59999999999854</v>
      </c>
      <c r="K19" s="25">
        <f t="shared" si="3"/>
        <v>650</v>
      </c>
      <c r="L19" s="25">
        <f t="shared" si="3"/>
        <v>608.40000000000146</v>
      </c>
    </row>
    <row r="20" spans="3:12" ht="21.75" thickBot="1" x14ac:dyDescent="0.3">
      <c r="C20" s="30" t="s">
        <v>23</v>
      </c>
      <c r="D20" s="23">
        <v>19500</v>
      </c>
      <c r="E20" s="24">
        <f t="shared" si="4"/>
        <v>15146.560000000001</v>
      </c>
      <c r="F20" s="24">
        <f t="shared" si="1"/>
        <v>15974.88</v>
      </c>
      <c r="G20" s="24">
        <f t="shared" si="1"/>
        <v>16509.919999999998</v>
      </c>
      <c r="H20" s="24">
        <f t="shared" si="1"/>
        <v>16776.64</v>
      </c>
      <c r="I20" s="26">
        <f t="shared" si="2"/>
        <v>4353.4399999999987</v>
      </c>
      <c r="J20" s="26">
        <f t="shared" si="3"/>
        <v>828.31999999999789</v>
      </c>
      <c r="K20" s="26">
        <f t="shared" si="3"/>
        <v>535.03999999999905</v>
      </c>
      <c r="L20" s="26">
        <f t="shared" si="3"/>
        <v>266.72000000000116</v>
      </c>
    </row>
    <row r="21" spans="3:12" ht="21.75" thickBot="1" x14ac:dyDescent="0.3">
      <c r="C21" s="30" t="s">
        <v>24</v>
      </c>
      <c r="D21" s="24">
        <v>21000</v>
      </c>
      <c r="E21" s="24">
        <f t="shared" si="4"/>
        <v>16017.248000000001</v>
      </c>
      <c r="F21" s="24">
        <f t="shared" si="1"/>
        <v>17384.928</v>
      </c>
      <c r="G21" s="24">
        <f t="shared" si="1"/>
        <v>18303.968000000001</v>
      </c>
      <c r="H21" s="24">
        <f t="shared" si="1"/>
        <v>18955.328000000001</v>
      </c>
      <c r="I21" s="25">
        <f t="shared" si="2"/>
        <v>4982.7519999999986</v>
      </c>
      <c r="J21" s="25">
        <f t="shared" si="3"/>
        <v>1367.6799999999985</v>
      </c>
      <c r="K21" s="25">
        <f t="shared" si="3"/>
        <v>919.04000000000087</v>
      </c>
      <c r="L21" s="25">
        <f t="shared" si="3"/>
        <v>651.36000000000058</v>
      </c>
    </row>
    <row r="22" spans="3:12" ht="21.75" thickBot="1" x14ac:dyDescent="0.3">
      <c r="C22" s="30" t="s">
        <v>25</v>
      </c>
      <c r="D22" s="24">
        <v>22500</v>
      </c>
      <c r="E22" s="24">
        <f t="shared" si="4"/>
        <v>17013.7984</v>
      </c>
      <c r="F22" s="24">
        <f t="shared" si="1"/>
        <v>18830.9568</v>
      </c>
      <c r="G22" s="24">
        <f t="shared" si="1"/>
        <v>19921.587200000002</v>
      </c>
      <c r="H22" s="24">
        <f t="shared" si="1"/>
        <v>20591.065600000002</v>
      </c>
      <c r="I22" s="26">
        <f t="shared" si="2"/>
        <v>5486.2016000000003</v>
      </c>
      <c r="J22" s="26">
        <f t="shared" si="3"/>
        <v>1817.1584000000003</v>
      </c>
      <c r="K22" s="26">
        <f t="shared" si="3"/>
        <v>1090.6304000000018</v>
      </c>
      <c r="L22" s="26">
        <f t="shared" si="3"/>
        <v>669.47839999999997</v>
      </c>
    </row>
    <row r="23" spans="3:12" ht="21.75" thickBot="1" x14ac:dyDescent="0.3">
      <c r="C23" s="30" t="s">
        <v>26</v>
      </c>
      <c r="D23" s="23">
        <v>19500</v>
      </c>
      <c r="E23" s="24">
        <f t="shared" si="4"/>
        <v>18111.03872</v>
      </c>
      <c r="F23" s="24">
        <f t="shared" si="1"/>
        <v>20298.574079999999</v>
      </c>
      <c r="G23" s="24">
        <f t="shared" si="1"/>
        <v>21468.634880000001</v>
      </c>
      <c r="H23" s="24">
        <f t="shared" si="1"/>
        <v>22118.21312</v>
      </c>
      <c r="I23" s="25">
        <f t="shared" si="2"/>
        <v>1388.9612799999995</v>
      </c>
      <c r="J23" s="25">
        <f t="shared" si="3"/>
        <v>2187.535359999998</v>
      </c>
      <c r="K23" s="25">
        <f t="shared" si="3"/>
        <v>1170.0608000000029</v>
      </c>
      <c r="L23" s="25">
        <f t="shared" si="3"/>
        <v>649.57823999999891</v>
      </c>
    </row>
    <row r="24" spans="3:12" ht="21.75" thickBot="1" x14ac:dyDescent="0.3">
      <c r="C24" s="30" t="s">
        <v>27</v>
      </c>
      <c r="D24" s="24">
        <v>16800</v>
      </c>
      <c r="E24" s="24">
        <f t="shared" si="4"/>
        <v>18388.830976000001</v>
      </c>
      <c r="F24" s="24">
        <f t="shared" si="1"/>
        <v>19979.144447999999</v>
      </c>
      <c r="G24" s="24">
        <f t="shared" si="1"/>
        <v>20287.453952</v>
      </c>
      <c r="H24" s="24">
        <f t="shared" si="1"/>
        <v>20023.642624</v>
      </c>
      <c r="I24" s="26">
        <f t="shared" si="2"/>
        <v>1588.8309760000011</v>
      </c>
      <c r="J24" s="26">
        <f t="shared" si="3"/>
        <v>1590.313471999998</v>
      </c>
      <c r="K24" s="26">
        <f t="shared" si="3"/>
        <v>308.30950400000074</v>
      </c>
      <c r="L24" s="26">
        <f t="shared" si="3"/>
        <v>263.81132799999978</v>
      </c>
    </row>
    <row r="25" spans="3:12" ht="21.75" thickBot="1" x14ac:dyDescent="0.3">
      <c r="C25" s="30" t="s">
        <v>28</v>
      </c>
      <c r="D25" s="24">
        <v>15500</v>
      </c>
      <c r="E25" s="24">
        <f t="shared" si="4"/>
        <v>18071.064780799999</v>
      </c>
      <c r="F25" s="24">
        <f t="shared" si="1"/>
        <v>18707.4866688</v>
      </c>
      <c r="G25" s="24">
        <f t="shared" si="1"/>
        <v>18194.981580799998</v>
      </c>
      <c r="H25" s="24">
        <f t="shared" si="1"/>
        <v>17444.728524800001</v>
      </c>
      <c r="I25" s="25">
        <f t="shared" si="2"/>
        <v>2571.0647807999994</v>
      </c>
      <c r="J25" s="25">
        <f t="shared" si="3"/>
        <v>636.42188800000076</v>
      </c>
      <c r="K25" s="25">
        <f t="shared" si="3"/>
        <v>512.50508800000171</v>
      </c>
      <c r="L25" s="25">
        <f t="shared" si="3"/>
        <v>750.25305599999774</v>
      </c>
    </row>
    <row r="26" spans="3:12" ht="21.75" thickBot="1" x14ac:dyDescent="0.3">
      <c r="C26" s="30" t="s">
        <v>29</v>
      </c>
      <c r="D26" s="23">
        <v>14244</v>
      </c>
      <c r="E26" s="24">
        <f t="shared" si="4"/>
        <v>17556.851824639998</v>
      </c>
      <c r="F26" s="24">
        <f t="shared" si="1"/>
        <v>17424.492001279999</v>
      </c>
      <c r="G26" s="24">
        <f t="shared" si="1"/>
        <v>16577.992632319998</v>
      </c>
      <c r="H26" s="24">
        <f t="shared" si="1"/>
        <v>15888.945704960001</v>
      </c>
      <c r="I26" s="26">
        <f t="shared" si="2"/>
        <v>3312.8518246399981</v>
      </c>
      <c r="J26" s="26">
        <f t="shared" si="3"/>
        <v>132.3598233599987</v>
      </c>
      <c r="K26" s="26">
        <f t="shared" si="3"/>
        <v>846.49936896000145</v>
      </c>
      <c r="L26" s="26">
        <f t="shared" si="3"/>
        <v>689.04692735999743</v>
      </c>
    </row>
    <row r="27" spans="3:12" ht="21.75" thickBot="1" x14ac:dyDescent="0.3">
      <c r="C27" s="30" t="s">
        <v>30</v>
      </c>
      <c r="D27" s="24">
        <v>13533</v>
      </c>
      <c r="E27" s="24">
        <f t="shared" si="4"/>
        <v>16894.281459711998</v>
      </c>
      <c r="F27" s="24">
        <f t="shared" si="1"/>
        <v>16152.295200768</v>
      </c>
      <c r="G27" s="24">
        <f t="shared" si="1"/>
        <v>15177.597052927998</v>
      </c>
      <c r="H27" s="24">
        <f t="shared" si="1"/>
        <v>14572.989140992</v>
      </c>
      <c r="I27" s="25">
        <f t="shared" si="2"/>
        <v>3361.2814597119977</v>
      </c>
      <c r="J27" s="25">
        <f t="shared" si="3"/>
        <v>741.98625894399811</v>
      </c>
      <c r="K27" s="25">
        <f t="shared" si="3"/>
        <v>974.69814784000118</v>
      </c>
      <c r="L27" s="25">
        <f t="shared" si="3"/>
        <v>604.60791193599835</v>
      </c>
    </row>
    <row r="28" spans="3:12" ht="21.75" thickBot="1" x14ac:dyDescent="0.3">
      <c r="C28" s="30" t="s">
        <v>31</v>
      </c>
      <c r="D28" s="24">
        <v>13880</v>
      </c>
      <c r="E28" s="24">
        <f t="shared" si="4"/>
        <v>16222.025167769598</v>
      </c>
      <c r="F28" s="24">
        <f t="shared" si="1"/>
        <v>15104.577120460799</v>
      </c>
      <c r="G28" s="24">
        <f t="shared" si="1"/>
        <v>14190.838821171199</v>
      </c>
      <c r="H28" s="24">
        <f t="shared" si="1"/>
        <v>13740.9978281984</v>
      </c>
      <c r="I28" s="26">
        <f t="shared" si="2"/>
        <v>2342.0251677695978</v>
      </c>
      <c r="J28" s="26">
        <f t="shared" si="3"/>
        <v>1117.4480473087988</v>
      </c>
      <c r="K28" s="26">
        <f t="shared" si="3"/>
        <v>913.73829928960004</v>
      </c>
      <c r="L28" s="26">
        <f t="shared" si="3"/>
        <v>449.84099297279863</v>
      </c>
    </row>
    <row r="29" spans="3:12" ht="21.75" thickBot="1" x14ac:dyDescent="0.3">
      <c r="C29" s="30" t="s">
        <v>32</v>
      </c>
      <c r="D29" s="23"/>
      <c r="E29" s="24">
        <f t="shared" si="4"/>
        <v>15753.620134215678</v>
      </c>
      <c r="F29" s="24">
        <f t="shared" si="1"/>
        <v>14614.746272276479</v>
      </c>
      <c r="G29" s="24">
        <f t="shared" si="1"/>
        <v>14004.33552846848</v>
      </c>
      <c r="H29" s="24">
        <f t="shared" si="1"/>
        <v>13852.199565639679</v>
      </c>
      <c r="I29" s="12">
        <f>SUMPRODUCT(I17:I28)</f>
        <v>35120.209088921598</v>
      </c>
      <c r="J29" s="12">
        <f t="shared" ref="J29:L29" si="5">SUMPRODUCT(J17:J28)</f>
        <v>11734.823249612788</v>
      </c>
      <c r="K29" s="12">
        <f t="shared" si="5"/>
        <v>8544.5216080896098</v>
      </c>
      <c r="L29" s="12">
        <f t="shared" si="5"/>
        <v>6227.096856268794</v>
      </c>
    </row>
    <row r="33" spans="3:17" ht="21" x14ac:dyDescent="0.35">
      <c r="C33" s="10"/>
      <c r="D33" s="10"/>
      <c r="E33" s="10"/>
      <c r="F33" s="11"/>
      <c r="G33" s="11"/>
      <c r="H33" s="10"/>
      <c r="I33" s="10"/>
      <c r="J33" s="10"/>
      <c r="K33" s="10"/>
      <c r="L33" s="10"/>
      <c r="M33" s="10"/>
      <c r="N33" s="10"/>
      <c r="O33" s="10"/>
      <c r="P33" s="10"/>
      <c r="Q33" s="10"/>
    </row>
    <row r="34" spans="3:17" ht="21" x14ac:dyDescent="0.35">
      <c r="C34" s="10"/>
      <c r="H34" s="10"/>
      <c r="I34" s="10"/>
      <c r="J34" s="10"/>
      <c r="K34" s="10"/>
      <c r="L34" s="10"/>
      <c r="M34" s="10"/>
      <c r="N34" s="10"/>
      <c r="O34" s="10"/>
      <c r="P34" s="10"/>
      <c r="Q34" s="10"/>
    </row>
    <row r="35" spans="3:17" ht="21" x14ac:dyDescent="0.35">
      <c r="C35" s="10"/>
      <c r="H35" s="10"/>
      <c r="I35" s="10"/>
      <c r="J35" s="10"/>
      <c r="K35" s="10"/>
      <c r="L35" s="10"/>
      <c r="M35" s="10"/>
      <c r="N35" s="10"/>
      <c r="O35" s="10"/>
      <c r="P35" s="10"/>
      <c r="Q35" s="10"/>
    </row>
    <row r="36" spans="3:17" ht="21" x14ac:dyDescent="0.35">
      <c r="C36" s="10"/>
      <c r="H36" s="10"/>
      <c r="I36" s="10"/>
      <c r="J36" s="10"/>
      <c r="K36" s="10"/>
      <c r="L36" s="10"/>
      <c r="M36" s="10"/>
      <c r="N36" s="10"/>
      <c r="O36" s="10"/>
      <c r="P36" s="10"/>
      <c r="Q36" s="10"/>
    </row>
    <row r="37" spans="3:17" ht="21" x14ac:dyDescent="0.35">
      <c r="C37" s="10"/>
      <c r="H37" s="10"/>
      <c r="I37" s="10"/>
      <c r="J37" s="10"/>
      <c r="K37" s="10"/>
      <c r="L37" s="10"/>
      <c r="M37" s="10"/>
      <c r="N37" s="10"/>
      <c r="O37" s="10"/>
      <c r="P37" s="10"/>
      <c r="Q37" s="10"/>
    </row>
    <row r="38" spans="3:17" ht="21" x14ac:dyDescent="0.35">
      <c r="C38" s="10"/>
      <c r="H38" s="10"/>
      <c r="I38" s="10"/>
      <c r="J38" s="10"/>
      <c r="K38" s="10"/>
      <c r="L38" s="10"/>
      <c r="M38" s="10"/>
      <c r="N38" s="10"/>
      <c r="O38" s="10"/>
      <c r="P38" s="10"/>
      <c r="Q38" s="10"/>
    </row>
    <row r="39" spans="3:17" ht="21" x14ac:dyDescent="0.35">
      <c r="C39" s="10"/>
      <c r="H39" s="10"/>
      <c r="I39" s="10"/>
      <c r="J39" s="10"/>
      <c r="K39" s="10"/>
      <c r="L39" s="10"/>
      <c r="M39" s="10"/>
      <c r="N39" s="10"/>
      <c r="O39" s="10"/>
      <c r="P39" s="10"/>
      <c r="Q39" s="10"/>
    </row>
    <row r="40" spans="3:17" ht="21" x14ac:dyDescent="0.35">
      <c r="C40" s="10"/>
      <c r="H40" s="10"/>
      <c r="I40" s="10"/>
      <c r="J40" s="10"/>
      <c r="K40" s="10"/>
      <c r="L40" s="10"/>
      <c r="M40" s="10"/>
      <c r="N40" s="10"/>
      <c r="O40" s="10"/>
      <c r="P40" s="10"/>
      <c r="Q40" s="10"/>
    </row>
    <row r="41" spans="3:17" ht="21" x14ac:dyDescent="0.35">
      <c r="C41" s="10"/>
      <c r="H41" s="10"/>
      <c r="I41" s="10"/>
      <c r="J41" s="10"/>
      <c r="K41" s="10"/>
      <c r="L41" s="10"/>
      <c r="M41" s="10"/>
      <c r="N41" s="10"/>
      <c r="O41" s="10"/>
      <c r="P41" s="10"/>
      <c r="Q41" s="10"/>
    </row>
    <row r="42" spans="3:17" ht="21" x14ac:dyDescent="0.35">
      <c r="C42" s="10"/>
      <c r="D42" s="10"/>
      <c r="E42" s="10"/>
      <c r="F42" s="11"/>
      <c r="G42" s="11"/>
      <c r="H42" s="10"/>
      <c r="I42" s="10"/>
      <c r="J42" s="10"/>
      <c r="K42" s="10"/>
      <c r="L42" s="10"/>
      <c r="M42" s="10"/>
      <c r="N42" s="10"/>
      <c r="O42" s="10"/>
      <c r="P42" s="10"/>
      <c r="Q42" s="10"/>
    </row>
    <row r="43" spans="3:17" ht="21" x14ac:dyDescent="0.35">
      <c r="C43" s="10"/>
      <c r="D43" s="10"/>
      <c r="E43" s="10"/>
      <c r="F43" s="11"/>
      <c r="G43" s="11"/>
      <c r="H43" s="10"/>
      <c r="I43" s="10"/>
      <c r="J43" s="10"/>
      <c r="K43" s="10"/>
      <c r="L43" s="10"/>
      <c r="M43" s="10"/>
      <c r="N43" s="10"/>
      <c r="O43" s="10"/>
      <c r="P43" s="10"/>
      <c r="Q43" s="10"/>
    </row>
    <row r="44" spans="3:17" ht="21" x14ac:dyDescent="0.35">
      <c r="C44" s="10"/>
      <c r="D44" s="10"/>
      <c r="E44" s="10"/>
      <c r="F44" s="11"/>
      <c r="G44" s="11"/>
      <c r="H44" s="10"/>
      <c r="I44" s="10"/>
      <c r="J44" s="10"/>
      <c r="K44" s="10"/>
      <c r="L44" s="10"/>
      <c r="M44" s="10"/>
      <c r="N44" s="10"/>
      <c r="O44" s="10"/>
      <c r="P44" s="10"/>
      <c r="Q44" s="10"/>
    </row>
  </sheetData>
  <mergeCells count="2">
    <mergeCell ref="E14:H14"/>
    <mergeCell ref="I14:L14"/>
  </mergeCells>
  <conditionalFormatting sqref="I29:L29">
    <cfRule type="colorScale" priority="1">
      <colorScale>
        <cfvo type="min"/>
        <cfvo type="percentile" val="50"/>
        <cfvo type="max"/>
        <color rgb="FF63BE7B"/>
        <color rgb="FFFFEB84"/>
        <color rgb="FFF8696B"/>
      </colorScale>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2:F59"/>
  <sheetViews>
    <sheetView zoomScale="80" zoomScaleNormal="80" zoomScalePageLayoutView="80" workbookViewId="0">
      <selection activeCell="F61" sqref="F61"/>
    </sheetView>
  </sheetViews>
  <sheetFormatPr defaultColWidth="11" defaultRowHeight="15.75" x14ac:dyDescent="0.25"/>
  <cols>
    <col min="3" max="3" width="43.5" customWidth="1"/>
    <col min="4" max="4" width="22.625" bestFit="1" customWidth="1"/>
    <col min="5" max="5" width="62.375" bestFit="1" customWidth="1"/>
    <col min="6" max="6" width="17.5" bestFit="1" customWidth="1"/>
  </cols>
  <sheetData>
    <row r="32" ht="16.5" thickBot="1" x14ac:dyDescent="0.3"/>
    <row r="33" spans="3:5" ht="24" thickBot="1" x14ac:dyDescent="0.4">
      <c r="C33" s="14" t="s">
        <v>0</v>
      </c>
      <c r="D33" s="14" t="s">
        <v>1</v>
      </c>
      <c r="E33" s="38"/>
    </row>
    <row r="34" spans="3:5" ht="24" thickBot="1" x14ac:dyDescent="0.4">
      <c r="C34" s="34" t="s">
        <v>20</v>
      </c>
      <c r="D34" s="16">
        <v>14520</v>
      </c>
      <c r="E34" s="38"/>
    </row>
    <row r="35" spans="3:5" ht="24" thickBot="1" x14ac:dyDescent="0.4">
      <c r="C35" s="35" t="s">
        <v>21</v>
      </c>
      <c r="D35" s="17">
        <v>17250</v>
      </c>
      <c r="E35" s="38"/>
    </row>
    <row r="36" spans="3:5" ht="24" thickBot="1" x14ac:dyDescent="0.4">
      <c r="C36" s="35" t="s">
        <v>22</v>
      </c>
      <c r="D36" s="17">
        <v>16800</v>
      </c>
      <c r="E36" s="38"/>
    </row>
    <row r="37" spans="3:5" ht="24" thickBot="1" x14ac:dyDescent="0.4">
      <c r="C37" s="35" t="s">
        <v>23</v>
      </c>
      <c r="D37" s="16">
        <v>19500</v>
      </c>
      <c r="E37" s="38"/>
    </row>
    <row r="38" spans="3:5" ht="24" thickBot="1" x14ac:dyDescent="0.4">
      <c r="C38" s="35" t="s">
        <v>24</v>
      </c>
      <c r="D38" s="17">
        <v>21000</v>
      </c>
      <c r="E38" s="38"/>
    </row>
    <row r="39" spans="3:5" ht="24" thickBot="1" x14ac:dyDescent="0.4">
      <c r="C39" s="35" t="s">
        <v>25</v>
      </c>
      <c r="D39" s="17">
        <v>22500</v>
      </c>
      <c r="E39" s="38"/>
    </row>
    <row r="40" spans="3:5" ht="24" thickBot="1" x14ac:dyDescent="0.4">
      <c r="C40" s="35" t="s">
        <v>26</v>
      </c>
      <c r="D40" s="16">
        <v>19500</v>
      </c>
      <c r="E40" s="38"/>
    </row>
    <row r="41" spans="3:5" ht="24" thickBot="1" x14ac:dyDescent="0.4">
      <c r="C41" s="35" t="s">
        <v>27</v>
      </c>
      <c r="D41" s="17">
        <v>16800</v>
      </c>
      <c r="E41" s="38"/>
    </row>
    <row r="42" spans="3:5" ht="24" thickBot="1" x14ac:dyDescent="0.4">
      <c r="C42" s="35" t="s">
        <v>28</v>
      </c>
      <c r="D42" s="17">
        <v>15500</v>
      </c>
      <c r="E42" s="38"/>
    </row>
    <row r="43" spans="3:5" ht="24" thickBot="1" x14ac:dyDescent="0.4">
      <c r="C43" s="35" t="s">
        <v>29</v>
      </c>
      <c r="D43" s="16">
        <v>14244</v>
      </c>
      <c r="E43" s="38"/>
    </row>
    <row r="44" spans="3:5" ht="24" thickBot="1" x14ac:dyDescent="0.4">
      <c r="C44" s="35" t="s">
        <v>30</v>
      </c>
      <c r="D44" s="17">
        <v>13533</v>
      </c>
      <c r="E44" s="38"/>
    </row>
    <row r="45" spans="3:5" ht="24" thickBot="1" x14ac:dyDescent="0.4">
      <c r="C45" s="35" t="s">
        <v>31</v>
      </c>
      <c r="D45" s="17">
        <v>13880</v>
      </c>
      <c r="E45" s="38"/>
    </row>
    <row r="46" spans="3:5" ht="42.95" customHeight="1" thickBot="1" x14ac:dyDescent="0.4">
      <c r="C46" s="35" t="s">
        <v>32</v>
      </c>
      <c r="D46" s="17">
        <v>13852.199565639679</v>
      </c>
      <c r="E46" s="38"/>
    </row>
    <row r="47" spans="3:5" ht="17.100000000000001" customHeight="1" thickBot="1" x14ac:dyDescent="0.4">
      <c r="C47" s="13"/>
      <c r="D47" s="13"/>
      <c r="E47" s="38"/>
    </row>
    <row r="48" spans="3:5" ht="24" thickBot="1" x14ac:dyDescent="0.4">
      <c r="C48" s="14" t="s">
        <v>34</v>
      </c>
      <c r="D48" s="18">
        <f>AVERAGE(D34:D46)</f>
        <v>16836.861505049208</v>
      </c>
      <c r="E48" s="38"/>
    </row>
    <row r="49" spans="3:6" ht="24" thickBot="1" x14ac:dyDescent="0.4">
      <c r="C49" s="14" t="s">
        <v>35</v>
      </c>
      <c r="D49" s="18">
        <f>STDEV(D34:D46)</f>
        <v>2974.973226540681</v>
      </c>
      <c r="E49" s="38"/>
    </row>
    <row r="50" spans="3:6" ht="24" thickBot="1" x14ac:dyDescent="0.4">
      <c r="C50" s="14" t="s">
        <v>37</v>
      </c>
      <c r="D50" s="15">
        <v>1.28</v>
      </c>
      <c r="E50" s="38"/>
    </row>
    <row r="51" spans="3:6" ht="15.95" customHeight="1" x14ac:dyDescent="0.35">
      <c r="C51" s="56" t="s">
        <v>38</v>
      </c>
      <c r="D51" s="58">
        <f>D49*D50</f>
        <v>3807.9657299720716</v>
      </c>
      <c r="E51" s="38"/>
    </row>
    <row r="52" spans="3:6" ht="17.100000000000001" customHeight="1" thickBot="1" x14ac:dyDescent="0.4">
      <c r="C52" s="57"/>
      <c r="D52" s="59"/>
      <c r="E52" s="38"/>
    </row>
    <row r="53" spans="3:6" ht="24" thickBot="1" x14ac:dyDescent="0.4">
      <c r="C53" s="60"/>
      <c r="D53" s="60"/>
      <c r="E53" s="60"/>
    </row>
    <row r="54" spans="3:6" ht="24" thickBot="1" x14ac:dyDescent="0.3">
      <c r="C54" s="14" t="s">
        <v>39</v>
      </c>
      <c r="D54" s="19" t="s">
        <v>36</v>
      </c>
      <c r="E54" s="36" t="s">
        <v>40</v>
      </c>
    </row>
    <row r="55" spans="3:6" x14ac:dyDescent="0.25">
      <c r="C55" s="58">
        <f>D48</f>
        <v>16836.861505049208</v>
      </c>
      <c r="D55" s="58">
        <f>D51</f>
        <v>3807.9657299720716</v>
      </c>
      <c r="E55" s="54">
        <f>SUM(C55:D55)</f>
        <v>20644.827235021279</v>
      </c>
    </row>
    <row r="56" spans="3:6" ht="16.5" thickBot="1" x14ac:dyDescent="0.3">
      <c r="C56" s="59"/>
      <c r="D56" s="59"/>
      <c r="E56" s="55"/>
    </row>
    <row r="57" spans="3:6" ht="16.5" thickBot="1" x14ac:dyDescent="0.3"/>
    <row r="58" spans="3:6" ht="24" thickBot="1" x14ac:dyDescent="0.3">
      <c r="C58" s="14" t="s">
        <v>42</v>
      </c>
      <c r="D58" s="19" t="s">
        <v>43</v>
      </c>
      <c r="E58" s="14" t="s">
        <v>50</v>
      </c>
      <c r="F58" s="36" t="s">
        <v>41</v>
      </c>
    </row>
    <row r="59" spans="3:6" ht="24" thickBot="1" x14ac:dyDescent="0.3">
      <c r="C59" s="15">
        <f>D48/30</f>
        <v>561.22871683497362</v>
      </c>
      <c r="D59" s="15">
        <v>10</v>
      </c>
      <c r="E59" s="15">
        <f>D55/30</f>
        <v>126.93219099906905</v>
      </c>
      <c r="F59" s="37">
        <f>C59*D59+E59</f>
        <v>5739.2193593488055</v>
      </c>
    </row>
  </sheetData>
  <mergeCells count="6">
    <mergeCell ref="E55:E56"/>
    <mergeCell ref="C51:C52"/>
    <mergeCell ref="D51:D52"/>
    <mergeCell ref="D55:D56"/>
    <mergeCell ref="C53:E53"/>
    <mergeCell ref="C55:C56"/>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4:I38"/>
  <sheetViews>
    <sheetView workbookViewId="0">
      <selection activeCell="F37" sqref="F37"/>
    </sheetView>
  </sheetViews>
  <sheetFormatPr defaultColWidth="11" defaultRowHeight="15.75" x14ac:dyDescent="0.25"/>
  <cols>
    <col min="3" max="3" width="17.375" customWidth="1"/>
    <col min="4" max="4" width="11.375" bestFit="1" customWidth="1"/>
    <col min="9" max="9" width="11.375" bestFit="1" customWidth="1"/>
  </cols>
  <sheetData>
    <row r="24" spans="3:9" ht="16.5" thickBot="1" x14ac:dyDescent="0.3"/>
    <row r="25" spans="3:9" ht="16.5" thickBot="1" x14ac:dyDescent="0.3">
      <c r="D25" s="61" t="s">
        <v>3</v>
      </c>
      <c r="E25" s="62"/>
      <c r="F25" s="63"/>
      <c r="H25" s="45" t="s">
        <v>45</v>
      </c>
      <c r="I25" s="44">
        <f>SUMPRODUCT(D26:F26,D27:F27)</f>
        <v>22892.307692307695</v>
      </c>
    </row>
    <row r="26" spans="3:9" ht="16.5" thickBot="1" x14ac:dyDescent="0.3">
      <c r="C26" s="8" t="s">
        <v>48</v>
      </c>
      <c r="D26" s="40">
        <v>92.307692307692307</v>
      </c>
      <c r="E26" s="40">
        <v>0</v>
      </c>
      <c r="F26" s="40">
        <v>86.15384615384616</v>
      </c>
    </row>
    <row r="27" spans="3:9" ht="16.5" thickBot="1" x14ac:dyDescent="0.3">
      <c r="C27" s="9" t="s">
        <v>44</v>
      </c>
      <c r="D27" s="39">
        <v>80</v>
      </c>
      <c r="E27" s="39">
        <v>110</v>
      </c>
      <c r="F27" s="39">
        <v>180</v>
      </c>
    </row>
    <row r="28" spans="3:9" ht="16.5" thickBot="1" x14ac:dyDescent="0.3">
      <c r="C28" s="4"/>
      <c r="D28" s="6" t="s">
        <v>6</v>
      </c>
      <c r="E28" s="7" t="s">
        <v>7</v>
      </c>
      <c r="F28" s="7" t="s">
        <v>8</v>
      </c>
      <c r="G28" s="1" t="s">
        <v>46</v>
      </c>
      <c r="H28" s="5" t="s">
        <v>4</v>
      </c>
      <c r="I28" s="5" t="s">
        <v>5</v>
      </c>
    </row>
    <row r="29" spans="3:9" ht="16.5" thickBot="1" x14ac:dyDescent="0.3">
      <c r="C29" s="8" t="s">
        <v>9</v>
      </c>
      <c r="D29" s="1">
        <v>1</v>
      </c>
      <c r="E29" s="1">
        <v>1</v>
      </c>
      <c r="F29" s="1">
        <v>1.25</v>
      </c>
      <c r="G29" s="2">
        <f>SUMPRODUCT(D29:F29,$D$26:$F$26)</f>
        <v>200</v>
      </c>
      <c r="H29" s="2">
        <v>200</v>
      </c>
      <c r="I29" s="3" t="s">
        <v>10</v>
      </c>
    </row>
    <row r="30" spans="3:9" ht="16.5" thickBot="1" x14ac:dyDescent="0.3">
      <c r="C30" s="9" t="s">
        <v>11</v>
      </c>
      <c r="D30" s="2">
        <v>0.5</v>
      </c>
      <c r="E30" s="2">
        <v>1.25</v>
      </c>
      <c r="F30" s="2">
        <v>1.25</v>
      </c>
      <c r="G30" s="2">
        <f t="shared" ref="G30:G32" si="0">SUMPRODUCT(D30:F30,$D$26:$F$26)</f>
        <v>153.84615384615387</v>
      </c>
      <c r="H30" s="2">
        <v>185</v>
      </c>
      <c r="I30" s="3" t="s">
        <v>12</v>
      </c>
    </row>
    <row r="31" spans="3:9" ht="16.5" thickBot="1" x14ac:dyDescent="0.3">
      <c r="C31" s="9" t="s">
        <v>13</v>
      </c>
      <c r="D31" s="2">
        <v>1</v>
      </c>
      <c r="E31" s="2">
        <v>3</v>
      </c>
      <c r="F31" s="2">
        <v>2</v>
      </c>
      <c r="G31" s="1">
        <f t="shared" si="0"/>
        <v>264.61538461538464</v>
      </c>
      <c r="H31" s="2">
        <v>625</v>
      </c>
      <c r="I31" s="3" t="s">
        <v>14</v>
      </c>
    </row>
    <row r="32" spans="3:9" ht="16.5" thickBot="1" x14ac:dyDescent="0.3">
      <c r="C32" s="9" t="s">
        <v>15</v>
      </c>
      <c r="D32" s="2">
        <v>1.5</v>
      </c>
      <c r="E32" s="2">
        <v>2.5</v>
      </c>
      <c r="F32" s="2">
        <v>3.5</v>
      </c>
      <c r="G32" s="2">
        <f t="shared" si="0"/>
        <v>440</v>
      </c>
      <c r="H32" s="2">
        <v>440</v>
      </c>
      <c r="I32" s="3" t="s">
        <v>14</v>
      </c>
    </row>
    <row r="36" spans="3:6" x14ac:dyDescent="0.25">
      <c r="C36" s="43"/>
      <c r="D36" s="41" t="s">
        <v>6</v>
      </c>
      <c r="E36" s="41" t="s">
        <v>7</v>
      </c>
      <c r="F36" s="41" t="s">
        <v>8</v>
      </c>
    </row>
    <row r="37" spans="3:6" x14ac:dyDescent="0.25">
      <c r="C37" s="41" t="s">
        <v>49</v>
      </c>
      <c r="D37" s="42">
        <f>ROUND(D26,0)</f>
        <v>92</v>
      </c>
      <c r="E37" s="42">
        <f>ROUND(E26,0)</f>
        <v>0</v>
      </c>
      <c r="F37" s="42">
        <f>ROUND(F26,0)</f>
        <v>86</v>
      </c>
    </row>
    <row r="38" spans="3:6" x14ac:dyDescent="0.25">
      <c r="C38" s="46" t="s">
        <v>47</v>
      </c>
      <c r="D38" s="47">
        <v>22892.307692307695</v>
      </c>
      <c r="E38" s="43"/>
      <c r="F38" s="43"/>
    </row>
  </sheetData>
  <mergeCells count="1">
    <mergeCell ref="D25:F25"/>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 defaultRowHeight="15.7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P1</vt:lpstr>
      <vt:lpstr>P2</vt:lpstr>
      <vt:lpstr>P3</vt:lpstr>
      <vt:lpstr>P4</vt:lpstr>
      <vt:lpstr>P5</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DoD Admin</cp:lastModifiedBy>
  <dcterms:created xsi:type="dcterms:W3CDTF">2018-06-17T21:55:27Z</dcterms:created>
  <dcterms:modified xsi:type="dcterms:W3CDTF">2018-06-21T11:51:46Z</dcterms:modified>
</cp:coreProperties>
</file>