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"/>
    </mc:Choice>
  </mc:AlternateContent>
  <bookViews>
    <workbookView xWindow="0" yWindow="460" windowWidth="20460" windowHeight="13960" firstSheet="1" activeTab="5"/>
  </bookViews>
  <sheets>
    <sheet name="Customer Demand" sheetId="1" r:id="rId1"/>
    <sheet name="Safety Stock Calculations" sheetId="2" r:id="rId2"/>
    <sheet name="Production and Replenishment" sheetId="3" r:id="rId3"/>
    <sheet name="Objective Fn and Constraints" sheetId="4" r:id="rId4"/>
    <sheet name="Simulation Parameters" sheetId="5" r:id="rId5"/>
    <sheet name="What-If Analysis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E68" i="1"/>
  <c r="F68" i="1"/>
  <c r="G68" i="1"/>
  <c r="C68" i="1"/>
  <c r="D20" i="5"/>
  <c r="E20" i="5"/>
  <c r="F20" i="5"/>
  <c r="G20" i="5"/>
  <c r="C20" i="5"/>
  <c r="H16" i="5"/>
  <c r="H17" i="5"/>
  <c r="H18" i="5"/>
  <c r="H19" i="5"/>
  <c r="H15" i="5"/>
  <c r="I8" i="1"/>
  <c r="I9" i="1"/>
  <c r="I10" i="1"/>
  <c r="I11" i="1"/>
  <c r="I7" i="1"/>
  <c r="H8" i="1"/>
  <c r="H9" i="1"/>
  <c r="H10" i="1"/>
  <c r="H11" i="1"/>
  <c r="H7" i="1"/>
  <c r="D17" i="3"/>
  <c r="E17" i="3"/>
  <c r="F17" i="3"/>
  <c r="G17" i="3"/>
  <c r="C17" i="3"/>
  <c r="E67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G67" i="1"/>
  <c r="F67" i="1"/>
  <c r="D67" i="1"/>
  <c r="C67" i="1"/>
</calcChain>
</file>

<file path=xl/sharedStrings.xml><?xml version="1.0" encoding="utf-8"?>
<sst xmlns="http://schemas.openxmlformats.org/spreadsheetml/2006/main" count="134" uniqueCount="93">
  <si>
    <t>Week</t>
  </si>
  <si>
    <t>1.  Set the probability of being out of stock for each product</t>
  </si>
  <si>
    <t>2.  Document your reasons for why you are setting the safety stock levels where they are</t>
  </si>
  <si>
    <t>3.  Calculate your level of safety stock</t>
  </si>
  <si>
    <t>4.  Determine your priority of products</t>
  </si>
  <si>
    <t>Variable</t>
  </si>
  <si>
    <t>Daily Demand</t>
  </si>
  <si>
    <t>5.  Set your "demand" level based on your computed demand and safety stock levels</t>
  </si>
  <si>
    <t>Safety Stock Calculations</t>
  </si>
  <si>
    <t>2.  Plot data</t>
  </si>
  <si>
    <t>1.  Statistically analyze aggregate customer demand data</t>
  </si>
  <si>
    <t>3.  Identify any demand patterns and discuss</t>
  </si>
  <si>
    <t>Production Cost</t>
  </si>
  <si>
    <t>Set-up Cost</t>
  </si>
  <si>
    <t>Type of  Product</t>
  </si>
  <si>
    <t>Some seasonality</t>
  </si>
  <si>
    <t>Stable product</t>
  </si>
  <si>
    <t>End-of-life product</t>
  </si>
  <si>
    <t>Flagship product</t>
  </si>
  <si>
    <t>Product 1</t>
  </si>
  <si>
    <t>Product 2</t>
  </si>
  <si>
    <t>Product 3</t>
  </si>
  <si>
    <t>Product 4</t>
  </si>
  <si>
    <t>Product 5</t>
  </si>
  <si>
    <t>New product</t>
  </si>
  <si>
    <t>Weekly Demand</t>
  </si>
  <si>
    <t>Average</t>
  </si>
  <si>
    <t>Holding Cost Rate</t>
  </si>
  <si>
    <t>Production and Replenishment</t>
  </si>
  <si>
    <t>2.  Determine the reorder point</t>
  </si>
  <si>
    <t xml:space="preserve">1.  Determine the production lot size </t>
  </si>
  <si>
    <t>Daily</t>
  </si>
  <si>
    <t>Assumptions</t>
  </si>
  <si>
    <t>Demand and lead time are constant</t>
  </si>
  <si>
    <t>Machine</t>
  </si>
  <si>
    <t>Average Weekly</t>
  </si>
  <si>
    <t>Average Daily Demand</t>
  </si>
  <si>
    <t>3.  Determine the production sequence</t>
  </si>
  <si>
    <t>4.  Determine the cycle time</t>
  </si>
  <si>
    <t>5.  Determine the length of the production run</t>
  </si>
  <si>
    <t>Stock-Out Cost (10%)</t>
  </si>
  <si>
    <t>Profit (12%)</t>
  </si>
  <si>
    <t>2.  Develop the constraints</t>
  </si>
  <si>
    <t>5 work days per week at 24 hours per day</t>
  </si>
  <si>
    <t>Sales Price</t>
  </si>
  <si>
    <t>Machine 1 hours per unit</t>
  </si>
  <si>
    <t>Machine 2 hours per unit</t>
  </si>
  <si>
    <t>Machine 3 hours per unit</t>
  </si>
  <si>
    <t>Machine Capacity (hours per week)</t>
  </si>
  <si>
    <t>Additional capacity will be used to trade-off safety stock requirements</t>
  </si>
  <si>
    <t>Production capacities are given with the production replenishment</t>
  </si>
  <si>
    <t>Warehousing</t>
  </si>
  <si>
    <t>Square Foot per Unit</t>
  </si>
  <si>
    <t>You must produce enough each week to at least meet the average demand</t>
  </si>
  <si>
    <t>Warehouse Sq Ft Availability</t>
  </si>
  <si>
    <t>Warehousing capacities are given below</t>
  </si>
  <si>
    <t>4.  Develop the safety stock strategy for the  products</t>
  </si>
  <si>
    <t>Simulate your inventory levels on a daily basis</t>
  </si>
  <si>
    <t>Product Sequencing</t>
  </si>
  <si>
    <t>Change Over Time</t>
  </si>
  <si>
    <t>4 hours</t>
  </si>
  <si>
    <t>Machine 1</t>
  </si>
  <si>
    <t>Machine 2</t>
  </si>
  <si>
    <t>Machine 3</t>
  </si>
  <si>
    <t>1.  Use your replenishment parameters to determine your production schedule</t>
  </si>
  <si>
    <t>NA</t>
  </si>
  <si>
    <t>Customer 1</t>
  </si>
  <si>
    <t>Customer 2</t>
  </si>
  <si>
    <t>Customer 3</t>
  </si>
  <si>
    <t>Customer 4</t>
  </si>
  <si>
    <t>Customer 5</t>
  </si>
  <si>
    <t>Daily Customer Demand</t>
  </si>
  <si>
    <t>Aggregate Customer Demand</t>
  </si>
  <si>
    <t>2.  The percent of the total aggregate weekly demand is given for the five customers. Assume the daily and weekly demand profiles are the same for each customer</t>
  </si>
  <si>
    <t>3.  Product is stacked one-high.  You may ship out a truckload of product when you have available 240 sq ft of product available for a customer.</t>
  </si>
  <si>
    <t>3.  Assume that each customer's demand is constant throughout the week.</t>
  </si>
  <si>
    <t>Beginning Inventory</t>
  </si>
  <si>
    <t>Perform What-if Analysis</t>
  </si>
  <si>
    <t>2.  Investigate the decisions that you can make with the model</t>
  </si>
  <si>
    <t>Calculate from the demand and safety stock analysis</t>
  </si>
  <si>
    <t>1.  Develop two objective functions (maximize profit, minimize stock-outs)</t>
  </si>
  <si>
    <t>3.  Determine the different answers you may get for the two different objective functions</t>
  </si>
  <si>
    <t>Assumptions for production</t>
  </si>
  <si>
    <t>1.  Perform "what-if" analysis with the model and key model parameters.</t>
  </si>
  <si>
    <t>3.  Provide final operational decisions you would make based on the model and analysis.</t>
  </si>
  <si>
    <t>calculate the 80% of a normal distribution for each product</t>
  </si>
  <si>
    <t>80% is good enough for the variability in the demand of the data</t>
  </si>
  <si>
    <t>look at hw1</t>
  </si>
  <si>
    <t>look at slides for hw1</t>
  </si>
  <si>
    <t>expected value + safety stock for each product</t>
  </si>
  <si>
    <t>plot each product</t>
  </si>
  <si>
    <t>build a regression for each</t>
  </si>
  <si>
    <t>look at the variance of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</si>
</sst>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3" fillId="0" borderId="0" xfId="0" applyFont="1"/>
    <xf numFmtId="44" fontId="0" fillId="0" borderId="0" xfId="1" applyFont="1"/>
    <xf numFmtId="0" fontId="2" fillId="0" borderId="0" xfId="0" applyFont="1"/>
    <xf numFmtId="0" fontId="2" fillId="0" borderId="1" xfId="0" applyFont="1" applyBorder="1"/>
    <xf numFmtId="1" fontId="0" fillId="0" borderId="0" xfId="0" applyNumberFormat="1"/>
    <xf numFmtId="9" fontId="0" fillId="0" borderId="0" xfId="2" applyFont="1"/>
    <xf numFmtId="0" fontId="0" fillId="0" borderId="0" xfId="0" applyFont="1"/>
    <xf numFmtId="0" fontId="0" fillId="0" borderId="0" xfId="0" applyFont="1" applyAlignment="1">
      <alignment horizontal="left" indent="1"/>
    </xf>
    <xf numFmtId="0" fontId="0" fillId="0" borderId="0" xfId="0" applyAlignment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0" xfId="0" applyNumberFormat="1"/>
    <xf numFmtId="0" fontId="0" fillId="0" borderId="0" xfId="0" applyFont="1" applyFill="1" applyBorder="1"/>
    <xf numFmtId="0" fontId="2" fillId="0" borderId="0" xfId="0" applyFont="1" applyBorder="1"/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1" xfId="0" applyFont="1" applyFill="1" applyBorder="1"/>
    <xf numFmtId="9" fontId="0" fillId="0" borderId="1" xfId="2" applyFont="1" applyBorder="1"/>
    <xf numFmtId="9" fontId="0" fillId="0" borderId="1" xfId="0" applyNumberFormat="1" applyBorder="1"/>
    <xf numFmtId="9" fontId="0" fillId="0" borderId="0" xfId="2" applyFont="1" applyBorder="1"/>
    <xf numFmtId="9" fontId="0" fillId="0" borderId="0" xfId="0" applyNumberFormat="1" applyBorder="1"/>
    <xf numFmtId="0" fontId="0" fillId="0" borderId="0" xfId="0" applyFill="1"/>
    <xf numFmtId="1" fontId="0" fillId="0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Value vs. Risk Tradeoff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'Customer Demand'!$C$69:$G$69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'Customer Demand'!$C$67:$G$67</c:f>
              <c:numCache>
                <c:formatCode>0</c:formatCode>
                <c:ptCount val="5"/>
                <c:pt idx="0">
                  <c:v>318.5</c:v>
                </c:pt>
                <c:pt idx="1">
                  <c:v>248.7692307692308</c:v>
                </c:pt>
                <c:pt idx="2">
                  <c:v>150.6538461538462</c:v>
                </c:pt>
                <c:pt idx="3">
                  <c:v>320.0384615384615</c:v>
                </c:pt>
                <c:pt idx="4">
                  <c:v>362.9230769230769</c:v>
                </c:pt>
              </c:numCache>
            </c:numRef>
          </c:xVal>
          <c:yVal>
            <c:numRef>
              <c:f>'Customer Demand'!$C$68:$G$68</c:f>
              <c:numCache>
                <c:formatCode>General</c:formatCode>
                <c:ptCount val="5"/>
                <c:pt idx="0">
                  <c:v>47.0887772316979</c:v>
                </c:pt>
                <c:pt idx="1">
                  <c:v>35.91526814143528</c:v>
                </c:pt>
                <c:pt idx="2">
                  <c:v>13.62938666982029</c:v>
                </c:pt>
                <c:pt idx="3">
                  <c:v>59.7333819825809</c:v>
                </c:pt>
                <c:pt idx="4">
                  <c:v>34.41719027499687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397888"/>
        <c:axId val="868847168"/>
      </c:scatterChart>
      <c:valAx>
        <c:axId val="8703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7168"/>
        <c:crosses val="autoZero"/>
        <c:crossBetween val="midCat"/>
      </c:valAx>
      <c:valAx>
        <c:axId val="8688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69</xdr:row>
      <xdr:rowOff>146050</xdr:rowOff>
    </xdr:from>
    <xdr:to>
      <xdr:col>4</xdr:col>
      <xdr:colOff>1035050</xdr:colOff>
      <xdr:row>84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9"/>
  <sheetViews>
    <sheetView topLeftCell="A56" workbookViewId="0">
      <selection activeCell="F72" sqref="F72"/>
    </sheetView>
  </sheetViews>
  <sheetFormatPr baseColWidth="10" defaultColWidth="8.83203125" defaultRowHeight="15" x14ac:dyDescent="0.2"/>
  <cols>
    <col min="2" max="2" width="12.33203125" customWidth="1"/>
    <col min="3" max="3" width="18.5" customWidth="1"/>
    <col min="4" max="4" width="15.83203125" customWidth="1"/>
    <col min="5" max="5" width="17.83203125" customWidth="1"/>
    <col min="6" max="6" width="15.83203125" customWidth="1"/>
    <col min="7" max="7" width="17.1640625" customWidth="1"/>
    <col min="8" max="8" width="20.33203125" customWidth="1"/>
    <col min="9" max="9" width="12" customWidth="1"/>
    <col min="10" max="10" width="14.5" customWidth="1"/>
    <col min="11" max="11" width="17.5" customWidth="1"/>
  </cols>
  <sheetData>
    <row r="2" spans="2:9" x14ac:dyDescent="0.2">
      <c r="B2" t="s">
        <v>10</v>
      </c>
    </row>
    <row r="3" spans="2:9" x14ac:dyDescent="0.2">
      <c r="B3" t="s">
        <v>9</v>
      </c>
    </row>
    <row r="4" spans="2:9" x14ac:dyDescent="0.2">
      <c r="B4" t="s">
        <v>11</v>
      </c>
    </row>
    <row r="6" spans="2:9" x14ac:dyDescent="0.2">
      <c r="C6" s="4" t="s">
        <v>14</v>
      </c>
      <c r="D6" s="4" t="s">
        <v>44</v>
      </c>
      <c r="E6" s="4" t="s">
        <v>12</v>
      </c>
      <c r="F6" s="4" t="s">
        <v>13</v>
      </c>
      <c r="G6" s="4" t="s">
        <v>27</v>
      </c>
      <c r="H6" s="4" t="s">
        <v>40</v>
      </c>
      <c r="I6" s="4" t="s">
        <v>41</v>
      </c>
    </row>
    <row r="7" spans="2:9" x14ac:dyDescent="0.2">
      <c r="B7" s="4" t="s">
        <v>19</v>
      </c>
      <c r="C7" t="s">
        <v>15</v>
      </c>
      <c r="D7" s="3">
        <v>50</v>
      </c>
      <c r="E7" s="3">
        <v>12</v>
      </c>
      <c r="F7" s="3">
        <v>150</v>
      </c>
      <c r="G7" s="7">
        <v>0.25</v>
      </c>
      <c r="H7" s="14">
        <f>0.1*D7</f>
        <v>5</v>
      </c>
      <c r="I7" s="3">
        <f>+D7*0.12</f>
        <v>6</v>
      </c>
    </row>
    <row r="8" spans="2:9" x14ac:dyDescent="0.2">
      <c r="B8" s="4" t="s">
        <v>20</v>
      </c>
      <c r="C8" t="s">
        <v>24</v>
      </c>
      <c r="D8" s="3">
        <v>60</v>
      </c>
      <c r="E8" s="3">
        <v>18</v>
      </c>
      <c r="F8" s="3">
        <v>200</v>
      </c>
      <c r="G8" s="7">
        <v>0.25</v>
      </c>
      <c r="H8" s="14">
        <f t="shared" ref="H8:H11" si="0">0.1*D8</f>
        <v>6</v>
      </c>
      <c r="I8" s="3">
        <f t="shared" ref="I8:I11" si="1">+D8*0.12</f>
        <v>7.1999999999999993</v>
      </c>
    </row>
    <row r="9" spans="2:9" x14ac:dyDescent="0.2">
      <c r="B9" s="4" t="s">
        <v>21</v>
      </c>
      <c r="C9" t="s">
        <v>16</v>
      </c>
      <c r="D9" s="3">
        <v>30</v>
      </c>
      <c r="E9" s="3">
        <v>8</v>
      </c>
      <c r="F9" s="3">
        <v>130</v>
      </c>
      <c r="G9" s="7">
        <v>0.25</v>
      </c>
      <c r="H9" s="14">
        <f t="shared" si="0"/>
        <v>3</v>
      </c>
      <c r="I9" s="3">
        <f t="shared" si="1"/>
        <v>3.5999999999999996</v>
      </c>
    </row>
    <row r="10" spans="2:9" x14ac:dyDescent="0.2">
      <c r="B10" s="4" t="s">
        <v>22</v>
      </c>
      <c r="C10" t="s">
        <v>17</v>
      </c>
      <c r="D10" s="3">
        <v>35</v>
      </c>
      <c r="E10" s="3">
        <v>10</v>
      </c>
      <c r="F10" s="3">
        <v>120</v>
      </c>
      <c r="G10" s="7">
        <v>0.25</v>
      </c>
      <c r="H10" s="14">
        <f t="shared" si="0"/>
        <v>3.5</v>
      </c>
      <c r="I10" s="3">
        <f t="shared" si="1"/>
        <v>4.2</v>
      </c>
    </row>
    <row r="11" spans="2:9" x14ac:dyDescent="0.2">
      <c r="B11" s="4" t="s">
        <v>23</v>
      </c>
      <c r="C11" t="s">
        <v>18</v>
      </c>
      <c r="D11" s="3">
        <v>75</v>
      </c>
      <c r="E11" s="3">
        <v>20</v>
      </c>
      <c r="F11" s="3">
        <v>150</v>
      </c>
      <c r="G11" s="7">
        <v>0.25</v>
      </c>
      <c r="H11" s="14">
        <f t="shared" si="0"/>
        <v>7.5</v>
      </c>
      <c r="I11" s="3">
        <f t="shared" si="1"/>
        <v>9</v>
      </c>
    </row>
    <row r="12" spans="2:9" x14ac:dyDescent="0.2">
      <c r="D12" s="3"/>
      <c r="E12" s="3"/>
      <c r="F12" s="3"/>
    </row>
    <row r="13" spans="2:9" x14ac:dyDescent="0.2">
      <c r="C13" s="27" t="s">
        <v>25</v>
      </c>
      <c r="D13" s="27"/>
      <c r="E13" s="27"/>
      <c r="F13" s="27"/>
      <c r="G13" s="27"/>
    </row>
    <row r="14" spans="2:9" x14ac:dyDescent="0.2">
      <c r="B14" s="4" t="s">
        <v>0</v>
      </c>
      <c r="C14" s="4" t="s">
        <v>19</v>
      </c>
      <c r="D14" s="4" t="s">
        <v>20</v>
      </c>
      <c r="E14" s="4" t="s">
        <v>21</v>
      </c>
      <c r="F14" s="4" t="s">
        <v>22</v>
      </c>
      <c r="G14" s="4" t="s">
        <v>23</v>
      </c>
      <c r="I14" s="4" t="s">
        <v>90</v>
      </c>
    </row>
    <row r="15" spans="2:9" x14ac:dyDescent="0.2">
      <c r="B15" s="1">
        <v>1</v>
      </c>
      <c r="C15">
        <v>290</v>
      </c>
      <c r="D15">
        <v>196</v>
      </c>
      <c r="E15">
        <v>160</v>
      </c>
      <c r="F15">
        <v>371</v>
      </c>
      <c r="G15">
        <v>410</v>
      </c>
      <c r="I15" t="s">
        <v>91</v>
      </c>
    </row>
    <row r="16" spans="2:9" x14ac:dyDescent="0.2">
      <c r="B16" s="1">
        <f>+B15+1</f>
        <v>2</v>
      </c>
      <c r="C16">
        <v>287</v>
      </c>
      <c r="D16">
        <v>227</v>
      </c>
      <c r="E16">
        <v>166</v>
      </c>
      <c r="F16">
        <v>369</v>
      </c>
      <c r="G16">
        <v>416</v>
      </c>
      <c r="I16" t="s">
        <v>92</v>
      </c>
    </row>
    <row r="17" spans="2:7" x14ac:dyDescent="0.2">
      <c r="B17" s="1">
        <f t="shared" ref="B17:B66" si="2">+B16+1</f>
        <v>3</v>
      </c>
      <c r="C17">
        <v>333</v>
      </c>
      <c r="D17">
        <v>214</v>
      </c>
      <c r="E17">
        <v>129</v>
      </c>
      <c r="F17">
        <v>399</v>
      </c>
      <c r="G17">
        <v>382</v>
      </c>
    </row>
    <row r="18" spans="2:7" x14ac:dyDescent="0.2">
      <c r="B18" s="1">
        <f t="shared" si="2"/>
        <v>4</v>
      </c>
      <c r="C18">
        <v>262</v>
      </c>
      <c r="D18">
        <v>197</v>
      </c>
      <c r="E18">
        <v>145</v>
      </c>
      <c r="F18">
        <v>384</v>
      </c>
      <c r="G18">
        <v>347</v>
      </c>
    </row>
    <row r="19" spans="2:7" x14ac:dyDescent="0.2">
      <c r="B19" s="1">
        <f t="shared" si="2"/>
        <v>5</v>
      </c>
      <c r="C19">
        <v>283</v>
      </c>
      <c r="D19">
        <v>211</v>
      </c>
      <c r="E19">
        <v>135</v>
      </c>
      <c r="F19">
        <v>394</v>
      </c>
      <c r="G19">
        <v>344</v>
      </c>
    </row>
    <row r="20" spans="2:7" x14ac:dyDescent="0.2">
      <c r="B20" s="1">
        <f t="shared" si="2"/>
        <v>6</v>
      </c>
      <c r="C20">
        <v>270</v>
      </c>
      <c r="D20">
        <v>219</v>
      </c>
      <c r="E20">
        <v>149</v>
      </c>
      <c r="F20">
        <v>358</v>
      </c>
      <c r="G20">
        <v>343</v>
      </c>
    </row>
    <row r="21" spans="2:7" x14ac:dyDescent="0.2">
      <c r="B21" s="1">
        <f t="shared" si="2"/>
        <v>7</v>
      </c>
      <c r="C21">
        <v>346</v>
      </c>
      <c r="D21">
        <v>197</v>
      </c>
      <c r="E21">
        <v>166</v>
      </c>
      <c r="F21">
        <v>359</v>
      </c>
      <c r="G21">
        <v>328</v>
      </c>
    </row>
    <row r="22" spans="2:7" x14ac:dyDescent="0.2">
      <c r="B22" s="1">
        <f t="shared" si="2"/>
        <v>8</v>
      </c>
      <c r="C22">
        <v>255</v>
      </c>
      <c r="D22">
        <v>222</v>
      </c>
      <c r="E22">
        <v>141</v>
      </c>
      <c r="F22">
        <v>397</v>
      </c>
      <c r="G22">
        <v>336</v>
      </c>
    </row>
    <row r="23" spans="2:7" x14ac:dyDescent="0.2">
      <c r="B23" s="1">
        <f t="shared" si="2"/>
        <v>9</v>
      </c>
      <c r="C23">
        <v>282</v>
      </c>
      <c r="D23">
        <v>181</v>
      </c>
      <c r="E23">
        <v>162</v>
      </c>
      <c r="F23">
        <v>379</v>
      </c>
      <c r="G23">
        <v>402</v>
      </c>
    </row>
    <row r="24" spans="2:7" x14ac:dyDescent="0.2">
      <c r="B24" s="1">
        <f t="shared" si="2"/>
        <v>10</v>
      </c>
      <c r="C24">
        <v>257</v>
      </c>
      <c r="D24">
        <v>188</v>
      </c>
      <c r="E24">
        <v>165</v>
      </c>
      <c r="F24">
        <v>376</v>
      </c>
      <c r="G24">
        <v>403</v>
      </c>
    </row>
    <row r="25" spans="2:7" x14ac:dyDescent="0.2">
      <c r="B25" s="1">
        <f t="shared" si="2"/>
        <v>11</v>
      </c>
      <c r="C25">
        <v>259</v>
      </c>
      <c r="D25">
        <v>248</v>
      </c>
      <c r="E25">
        <v>146</v>
      </c>
      <c r="F25">
        <v>375</v>
      </c>
      <c r="G25">
        <v>406</v>
      </c>
    </row>
    <row r="26" spans="2:7" x14ac:dyDescent="0.2">
      <c r="B26" s="1">
        <f t="shared" si="2"/>
        <v>12</v>
      </c>
      <c r="C26">
        <v>278</v>
      </c>
      <c r="D26">
        <v>201</v>
      </c>
      <c r="E26">
        <v>144</v>
      </c>
      <c r="F26">
        <v>395</v>
      </c>
      <c r="G26">
        <v>400</v>
      </c>
    </row>
    <row r="27" spans="2:7" x14ac:dyDescent="0.2">
      <c r="B27" s="1">
        <f t="shared" si="2"/>
        <v>13</v>
      </c>
      <c r="C27">
        <v>312</v>
      </c>
      <c r="D27">
        <v>220</v>
      </c>
      <c r="E27">
        <v>144</v>
      </c>
      <c r="F27">
        <v>373</v>
      </c>
      <c r="G27">
        <v>388</v>
      </c>
    </row>
    <row r="28" spans="2:7" x14ac:dyDescent="0.2">
      <c r="B28" s="1">
        <f t="shared" si="2"/>
        <v>14</v>
      </c>
      <c r="C28">
        <v>322</v>
      </c>
      <c r="D28">
        <v>269</v>
      </c>
      <c r="E28">
        <v>159</v>
      </c>
      <c r="F28">
        <v>370</v>
      </c>
      <c r="G28">
        <v>366</v>
      </c>
    </row>
    <row r="29" spans="2:7" x14ac:dyDescent="0.2">
      <c r="B29" s="1">
        <f t="shared" si="2"/>
        <v>15</v>
      </c>
      <c r="C29">
        <v>297</v>
      </c>
      <c r="D29">
        <v>237</v>
      </c>
      <c r="E29">
        <v>166</v>
      </c>
      <c r="F29">
        <v>330</v>
      </c>
      <c r="G29">
        <v>300</v>
      </c>
    </row>
    <row r="30" spans="2:7" x14ac:dyDescent="0.2">
      <c r="B30" s="1">
        <f t="shared" si="2"/>
        <v>16</v>
      </c>
      <c r="C30">
        <v>259</v>
      </c>
      <c r="D30">
        <v>228</v>
      </c>
      <c r="E30">
        <v>152</v>
      </c>
      <c r="F30">
        <v>374</v>
      </c>
      <c r="G30">
        <v>378</v>
      </c>
    </row>
    <row r="31" spans="2:7" x14ac:dyDescent="0.2">
      <c r="B31" s="1">
        <f t="shared" si="2"/>
        <v>17</v>
      </c>
      <c r="C31">
        <v>407</v>
      </c>
      <c r="D31">
        <v>206</v>
      </c>
      <c r="E31">
        <v>149</v>
      </c>
      <c r="F31">
        <v>370</v>
      </c>
      <c r="G31">
        <v>339</v>
      </c>
    </row>
    <row r="32" spans="2:7" x14ac:dyDescent="0.2">
      <c r="B32" s="1">
        <f t="shared" si="2"/>
        <v>18</v>
      </c>
      <c r="C32">
        <v>387</v>
      </c>
      <c r="D32">
        <v>239</v>
      </c>
      <c r="E32">
        <v>157</v>
      </c>
      <c r="F32">
        <v>369</v>
      </c>
      <c r="G32">
        <v>353</v>
      </c>
    </row>
    <row r="33" spans="2:7" x14ac:dyDescent="0.2">
      <c r="B33" s="1">
        <f t="shared" si="2"/>
        <v>19</v>
      </c>
      <c r="C33">
        <v>397</v>
      </c>
      <c r="D33">
        <v>254</v>
      </c>
      <c r="E33">
        <v>140</v>
      </c>
      <c r="F33">
        <v>372</v>
      </c>
      <c r="G33">
        <v>318</v>
      </c>
    </row>
    <row r="34" spans="2:7" x14ac:dyDescent="0.2">
      <c r="B34" s="1">
        <f t="shared" si="2"/>
        <v>20</v>
      </c>
      <c r="C34">
        <v>407</v>
      </c>
      <c r="D34">
        <v>222</v>
      </c>
      <c r="E34">
        <v>129</v>
      </c>
      <c r="F34">
        <v>340</v>
      </c>
      <c r="G34">
        <v>391</v>
      </c>
    </row>
    <row r="35" spans="2:7" x14ac:dyDescent="0.2">
      <c r="B35" s="1">
        <f t="shared" si="2"/>
        <v>21</v>
      </c>
      <c r="C35">
        <v>331</v>
      </c>
      <c r="D35">
        <v>229</v>
      </c>
      <c r="E35">
        <v>145</v>
      </c>
      <c r="F35">
        <v>336</v>
      </c>
      <c r="G35">
        <v>330</v>
      </c>
    </row>
    <row r="36" spans="2:7" x14ac:dyDescent="0.2">
      <c r="B36" s="1">
        <f t="shared" si="2"/>
        <v>22</v>
      </c>
      <c r="C36">
        <v>337</v>
      </c>
      <c r="D36">
        <v>272</v>
      </c>
      <c r="E36">
        <v>169</v>
      </c>
      <c r="F36">
        <v>331</v>
      </c>
      <c r="G36">
        <v>328</v>
      </c>
    </row>
    <row r="37" spans="2:7" x14ac:dyDescent="0.2">
      <c r="B37" s="1">
        <f t="shared" si="2"/>
        <v>23</v>
      </c>
      <c r="C37">
        <v>395</v>
      </c>
      <c r="D37">
        <v>212</v>
      </c>
      <c r="E37">
        <v>127</v>
      </c>
      <c r="F37">
        <v>379</v>
      </c>
      <c r="G37">
        <v>372</v>
      </c>
    </row>
    <row r="38" spans="2:7" x14ac:dyDescent="0.2">
      <c r="B38" s="1">
        <f t="shared" si="2"/>
        <v>24</v>
      </c>
      <c r="C38">
        <v>354</v>
      </c>
      <c r="D38">
        <v>248</v>
      </c>
      <c r="E38">
        <v>167</v>
      </c>
      <c r="F38">
        <v>343</v>
      </c>
      <c r="G38">
        <v>407</v>
      </c>
    </row>
    <row r="39" spans="2:7" x14ac:dyDescent="0.2">
      <c r="B39" s="1">
        <f t="shared" si="2"/>
        <v>25</v>
      </c>
      <c r="C39">
        <v>386</v>
      </c>
      <c r="D39">
        <v>268</v>
      </c>
      <c r="E39">
        <v>135</v>
      </c>
      <c r="F39">
        <v>326</v>
      </c>
      <c r="G39">
        <v>379</v>
      </c>
    </row>
    <row r="40" spans="2:7" x14ac:dyDescent="0.2">
      <c r="B40" s="1">
        <f t="shared" si="2"/>
        <v>26</v>
      </c>
      <c r="C40">
        <v>412</v>
      </c>
      <c r="D40">
        <v>215</v>
      </c>
      <c r="E40">
        <v>134</v>
      </c>
      <c r="F40">
        <v>304</v>
      </c>
      <c r="G40">
        <v>318</v>
      </c>
    </row>
    <row r="41" spans="2:7" x14ac:dyDescent="0.2">
      <c r="B41" s="1">
        <f t="shared" si="2"/>
        <v>27</v>
      </c>
      <c r="C41">
        <v>313</v>
      </c>
      <c r="D41">
        <v>275</v>
      </c>
      <c r="E41">
        <v>136</v>
      </c>
      <c r="F41">
        <v>332</v>
      </c>
      <c r="G41">
        <v>412</v>
      </c>
    </row>
    <row r="42" spans="2:7" x14ac:dyDescent="0.2">
      <c r="B42" s="1">
        <f t="shared" si="2"/>
        <v>28</v>
      </c>
      <c r="C42">
        <v>367</v>
      </c>
      <c r="D42">
        <v>244</v>
      </c>
      <c r="E42">
        <v>142</v>
      </c>
      <c r="F42">
        <v>308</v>
      </c>
      <c r="G42">
        <v>417</v>
      </c>
    </row>
    <row r="43" spans="2:7" x14ac:dyDescent="0.2">
      <c r="B43" s="1">
        <f t="shared" si="2"/>
        <v>29</v>
      </c>
      <c r="C43">
        <v>377</v>
      </c>
      <c r="D43">
        <v>258</v>
      </c>
      <c r="E43">
        <v>172</v>
      </c>
      <c r="F43">
        <v>324</v>
      </c>
      <c r="G43">
        <v>330</v>
      </c>
    </row>
    <row r="44" spans="2:7" x14ac:dyDescent="0.2">
      <c r="B44" s="1">
        <f t="shared" si="2"/>
        <v>30</v>
      </c>
      <c r="C44">
        <v>370</v>
      </c>
      <c r="D44">
        <v>261</v>
      </c>
      <c r="E44">
        <v>143</v>
      </c>
      <c r="F44">
        <v>339</v>
      </c>
      <c r="G44">
        <v>398</v>
      </c>
    </row>
    <row r="45" spans="2:7" x14ac:dyDescent="0.2">
      <c r="B45" s="1">
        <f t="shared" si="2"/>
        <v>31</v>
      </c>
      <c r="C45">
        <v>373</v>
      </c>
      <c r="D45">
        <v>251</v>
      </c>
      <c r="E45">
        <v>140</v>
      </c>
      <c r="F45">
        <v>315</v>
      </c>
      <c r="G45">
        <v>327</v>
      </c>
    </row>
    <row r="46" spans="2:7" x14ac:dyDescent="0.2">
      <c r="B46" s="1">
        <f t="shared" si="2"/>
        <v>32</v>
      </c>
      <c r="C46">
        <v>296</v>
      </c>
      <c r="D46">
        <v>251</v>
      </c>
      <c r="E46">
        <v>167</v>
      </c>
      <c r="F46">
        <v>331</v>
      </c>
      <c r="G46">
        <v>374</v>
      </c>
    </row>
    <row r="47" spans="2:7" x14ac:dyDescent="0.2">
      <c r="B47" s="1">
        <f t="shared" si="2"/>
        <v>33</v>
      </c>
      <c r="C47">
        <v>340</v>
      </c>
      <c r="D47">
        <v>280</v>
      </c>
      <c r="E47">
        <v>161</v>
      </c>
      <c r="F47">
        <v>318</v>
      </c>
      <c r="G47">
        <v>404</v>
      </c>
    </row>
    <row r="48" spans="2:7" x14ac:dyDescent="0.2">
      <c r="B48" s="1">
        <f t="shared" si="2"/>
        <v>34</v>
      </c>
      <c r="C48">
        <v>285</v>
      </c>
      <c r="D48">
        <v>238</v>
      </c>
      <c r="E48">
        <v>140</v>
      </c>
      <c r="F48">
        <v>328</v>
      </c>
      <c r="G48">
        <v>315</v>
      </c>
    </row>
    <row r="49" spans="2:7" x14ac:dyDescent="0.2">
      <c r="B49" s="1">
        <f t="shared" si="2"/>
        <v>35</v>
      </c>
      <c r="C49">
        <v>365</v>
      </c>
      <c r="D49">
        <v>243</v>
      </c>
      <c r="E49">
        <v>138</v>
      </c>
      <c r="F49">
        <v>329</v>
      </c>
      <c r="G49">
        <v>403</v>
      </c>
    </row>
    <row r="50" spans="2:7" x14ac:dyDescent="0.2">
      <c r="B50" s="1">
        <f t="shared" si="2"/>
        <v>36</v>
      </c>
      <c r="C50">
        <v>289</v>
      </c>
      <c r="D50">
        <v>235</v>
      </c>
      <c r="E50">
        <v>169</v>
      </c>
      <c r="F50">
        <v>297</v>
      </c>
      <c r="G50">
        <v>376</v>
      </c>
    </row>
    <row r="51" spans="2:7" x14ac:dyDescent="0.2">
      <c r="B51" s="1">
        <f t="shared" si="2"/>
        <v>37</v>
      </c>
      <c r="C51">
        <v>364</v>
      </c>
      <c r="D51">
        <v>269</v>
      </c>
      <c r="E51">
        <v>140</v>
      </c>
      <c r="F51">
        <v>317</v>
      </c>
      <c r="G51">
        <v>370</v>
      </c>
    </row>
    <row r="52" spans="2:7" x14ac:dyDescent="0.2">
      <c r="B52" s="1">
        <f t="shared" si="2"/>
        <v>38</v>
      </c>
      <c r="C52">
        <v>352</v>
      </c>
      <c r="D52">
        <v>264</v>
      </c>
      <c r="E52">
        <v>154</v>
      </c>
      <c r="F52">
        <v>331</v>
      </c>
      <c r="G52">
        <v>311</v>
      </c>
    </row>
    <row r="53" spans="2:7" x14ac:dyDescent="0.2">
      <c r="B53" s="1">
        <f t="shared" si="2"/>
        <v>39</v>
      </c>
      <c r="C53">
        <v>285</v>
      </c>
      <c r="D53">
        <v>252</v>
      </c>
      <c r="E53">
        <v>147</v>
      </c>
      <c r="F53">
        <v>319</v>
      </c>
      <c r="G53">
        <v>308</v>
      </c>
    </row>
    <row r="54" spans="2:7" x14ac:dyDescent="0.2">
      <c r="B54" s="1">
        <f t="shared" si="2"/>
        <v>40</v>
      </c>
      <c r="C54">
        <v>307</v>
      </c>
      <c r="D54">
        <v>275</v>
      </c>
      <c r="E54">
        <v>134</v>
      </c>
      <c r="F54">
        <v>225</v>
      </c>
      <c r="G54">
        <v>371</v>
      </c>
    </row>
    <row r="55" spans="2:7" x14ac:dyDescent="0.2">
      <c r="B55" s="1">
        <f t="shared" si="2"/>
        <v>41</v>
      </c>
      <c r="C55">
        <v>331</v>
      </c>
      <c r="D55">
        <v>326</v>
      </c>
      <c r="E55">
        <v>158</v>
      </c>
      <c r="F55">
        <v>242</v>
      </c>
      <c r="G55">
        <v>363</v>
      </c>
    </row>
    <row r="56" spans="2:7" x14ac:dyDescent="0.2">
      <c r="B56" s="1">
        <f t="shared" si="2"/>
        <v>42</v>
      </c>
      <c r="C56">
        <v>263</v>
      </c>
      <c r="D56">
        <v>316</v>
      </c>
      <c r="E56">
        <v>140</v>
      </c>
      <c r="F56">
        <v>243</v>
      </c>
      <c r="G56">
        <v>386</v>
      </c>
    </row>
    <row r="57" spans="2:7" x14ac:dyDescent="0.2">
      <c r="B57" s="1">
        <f t="shared" si="2"/>
        <v>43</v>
      </c>
      <c r="C57">
        <v>287</v>
      </c>
      <c r="D57">
        <v>265</v>
      </c>
      <c r="E57">
        <v>151</v>
      </c>
      <c r="F57">
        <v>246</v>
      </c>
      <c r="G57">
        <v>394</v>
      </c>
    </row>
    <row r="58" spans="2:7" x14ac:dyDescent="0.2">
      <c r="B58" s="1">
        <f t="shared" si="2"/>
        <v>44</v>
      </c>
      <c r="C58">
        <v>277</v>
      </c>
      <c r="D58">
        <v>314</v>
      </c>
      <c r="E58">
        <v>129</v>
      </c>
      <c r="F58">
        <v>224</v>
      </c>
      <c r="G58">
        <v>346</v>
      </c>
    </row>
    <row r="59" spans="2:7" x14ac:dyDescent="0.2">
      <c r="B59" s="1">
        <f t="shared" si="2"/>
        <v>45</v>
      </c>
      <c r="C59">
        <v>324</v>
      </c>
      <c r="D59">
        <v>256</v>
      </c>
      <c r="E59">
        <v>166</v>
      </c>
      <c r="F59">
        <v>270</v>
      </c>
      <c r="G59">
        <v>312</v>
      </c>
    </row>
    <row r="60" spans="2:7" x14ac:dyDescent="0.2">
      <c r="B60" s="1">
        <f t="shared" si="2"/>
        <v>46</v>
      </c>
      <c r="C60">
        <v>272</v>
      </c>
      <c r="D60">
        <v>282</v>
      </c>
      <c r="E60">
        <v>166</v>
      </c>
      <c r="F60">
        <v>267</v>
      </c>
      <c r="G60">
        <v>367</v>
      </c>
    </row>
    <row r="61" spans="2:7" x14ac:dyDescent="0.2">
      <c r="B61" s="1">
        <f t="shared" si="2"/>
        <v>47</v>
      </c>
      <c r="C61">
        <v>292</v>
      </c>
      <c r="D61">
        <v>323</v>
      </c>
      <c r="E61">
        <v>148</v>
      </c>
      <c r="F61">
        <v>219</v>
      </c>
      <c r="G61">
        <v>384</v>
      </c>
    </row>
    <row r="62" spans="2:7" x14ac:dyDescent="0.2">
      <c r="B62" s="1">
        <f t="shared" si="2"/>
        <v>48</v>
      </c>
      <c r="C62">
        <v>256</v>
      </c>
      <c r="D62">
        <v>292</v>
      </c>
      <c r="E62">
        <v>172</v>
      </c>
      <c r="F62">
        <v>199</v>
      </c>
      <c r="G62">
        <v>388</v>
      </c>
    </row>
    <row r="63" spans="2:7" x14ac:dyDescent="0.2">
      <c r="B63" s="1">
        <f t="shared" si="2"/>
        <v>49</v>
      </c>
      <c r="C63">
        <v>314</v>
      </c>
      <c r="D63">
        <v>295</v>
      </c>
      <c r="E63">
        <v>155</v>
      </c>
      <c r="F63">
        <v>185</v>
      </c>
      <c r="G63">
        <v>338</v>
      </c>
    </row>
    <row r="64" spans="2:7" x14ac:dyDescent="0.2">
      <c r="B64" s="1">
        <f t="shared" si="2"/>
        <v>50</v>
      </c>
      <c r="C64">
        <v>301</v>
      </c>
      <c r="D64">
        <v>299</v>
      </c>
      <c r="E64">
        <v>171</v>
      </c>
      <c r="F64">
        <v>223</v>
      </c>
      <c r="G64">
        <v>308</v>
      </c>
    </row>
    <row r="65" spans="2:7" x14ac:dyDescent="0.2">
      <c r="B65" s="1">
        <f t="shared" si="2"/>
        <v>51</v>
      </c>
      <c r="C65">
        <v>293</v>
      </c>
      <c r="D65">
        <v>256</v>
      </c>
      <c r="E65">
        <v>140</v>
      </c>
      <c r="F65">
        <v>204</v>
      </c>
      <c r="G65">
        <v>332</v>
      </c>
    </row>
    <row r="66" spans="2:7" x14ac:dyDescent="0.2">
      <c r="B66" s="1">
        <f t="shared" si="2"/>
        <v>52</v>
      </c>
      <c r="C66">
        <v>264</v>
      </c>
      <c r="D66">
        <v>296</v>
      </c>
      <c r="E66">
        <v>174</v>
      </c>
      <c r="F66">
        <v>234</v>
      </c>
      <c r="G66">
        <v>354</v>
      </c>
    </row>
    <row r="67" spans="2:7" x14ac:dyDescent="0.2">
      <c r="B67" t="s">
        <v>26</v>
      </c>
      <c r="C67" s="6">
        <f>AVERAGE(C15:C66)</f>
        <v>318.5</v>
      </c>
      <c r="D67" s="6">
        <f t="shared" ref="D67:G67" si="3">AVERAGE(D15:D66)</f>
        <v>248.76923076923077</v>
      </c>
      <c r="E67" s="6">
        <f t="shared" si="3"/>
        <v>150.65384615384616</v>
      </c>
      <c r="F67" s="6">
        <f t="shared" si="3"/>
        <v>320.03846153846155</v>
      </c>
      <c r="G67" s="6">
        <f t="shared" si="3"/>
        <v>362.92307692307691</v>
      </c>
    </row>
    <row r="68" spans="2:7" x14ac:dyDescent="0.2">
      <c r="C68">
        <f>STDEV(C15:C66)</f>
        <v>47.088777231697904</v>
      </c>
      <c r="D68">
        <f t="shared" ref="D68:G68" si="4">STDEV(D15:D66)</f>
        <v>35.915268141435277</v>
      </c>
      <c r="E68">
        <f t="shared" si="4"/>
        <v>13.629386669820294</v>
      </c>
      <c r="F68">
        <f t="shared" si="4"/>
        <v>59.733381982580909</v>
      </c>
      <c r="G68">
        <f t="shared" si="4"/>
        <v>34.417190274996869</v>
      </c>
    </row>
    <row r="69" spans="2:7" x14ac:dyDescent="0.2">
      <c r="C69" t="s">
        <v>19</v>
      </c>
      <c r="D69" t="s">
        <v>20</v>
      </c>
      <c r="E69" t="s">
        <v>21</v>
      </c>
      <c r="F69" t="s">
        <v>22</v>
      </c>
      <c r="G69" t="s">
        <v>23</v>
      </c>
    </row>
  </sheetData>
  <mergeCells count="1">
    <mergeCell ref="C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J8" sqref="J8"/>
    </sheetView>
  </sheetViews>
  <sheetFormatPr baseColWidth="10" defaultColWidth="8.83203125" defaultRowHeight="15" x14ac:dyDescent="0.2"/>
  <sheetData>
    <row r="2" spans="2:10" ht="15.75" customHeight="1" x14ac:dyDescent="0.2">
      <c r="B2" s="2" t="s">
        <v>8</v>
      </c>
      <c r="C2" s="2"/>
      <c r="D2" s="2"/>
    </row>
    <row r="4" spans="2:10" x14ac:dyDescent="0.2">
      <c r="B4" t="s">
        <v>1</v>
      </c>
      <c r="J4" t="s">
        <v>85</v>
      </c>
    </row>
    <row r="5" spans="2:10" x14ac:dyDescent="0.2">
      <c r="B5" t="s">
        <v>2</v>
      </c>
      <c r="J5" t="s">
        <v>86</v>
      </c>
    </row>
    <row r="6" spans="2:10" x14ac:dyDescent="0.2">
      <c r="B6" t="s">
        <v>3</v>
      </c>
      <c r="J6" t="s">
        <v>87</v>
      </c>
    </row>
    <row r="7" spans="2:10" x14ac:dyDescent="0.2">
      <c r="B7" t="s">
        <v>4</v>
      </c>
      <c r="J7" t="s">
        <v>88</v>
      </c>
    </row>
    <row r="8" spans="2:10" x14ac:dyDescent="0.2">
      <c r="B8" t="s">
        <v>7</v>
      </c>
      <c r="J8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workbookViewId="0">
      <selection activeCell="I12" sqref="I12"/>
    </sheetView>
  </sheetViews>
  <sheetFormatPr baseColWidth="10" defaultColWidth="8.83203125" defaultRowHeight="15" x14ac:dyDescent="0.2"/>
  <cols>
    <col min="2" max="2" width="27.1640625" customWidth="1"/>
    <col min="4" max="4" width="10" customWidth="1"/>
    <col min="7" max="7" width="10.33203125" customWidth="1"/>
    <col min="8" max="8" width="32.83203125" customWidth="1"/>
    <col min="9" max="12" width="11.5" customWidth="1"/>
    <col min="13" max="13" width="17.83203125" customWidth="1"/>
  </cols>
  <sheetData>
    <row r="2" spans="2:12" x14ac:dyDescent="0.2">
      <c r="B2" s="2" t="s">
        <v>28</v>
      </c>
      <c r="C2" s="2"/>
      <c r="D2" s="2"/>
    </row>
    <row r="3" spans="2:12" x14ac:dyDescent="0.2">
      <c r="B3" s="8" t="s">
        <v>82</v>
      </c>
      <c r="C3" s="8"/>
      <c r="D3" s="8"/>
      <c r="E3" s="8"/>
      <c r="F3" s="8"/>
      <c r="G3" s="8"/>
    </row>
    <row r="4" spans="2:12" x14ac:dyDescent="0.2">
      <c r="B4" s="9" t="s">
        <v>33</v>
      </c>
      <c r="C4" s="8"/>
      <c r="D4" s="8"/>
      <c r="E4" s="8"/>
      <c r="F4" s="8"/>
      <c r="G4" s="8"/>
    </row>
    <row r="5" spans="2:12" x14ac:dyDescent="0.2">
      <c r="B5" s="9" t="s">
        <v>43</v>
      </c>
      <c r="C5" s="8"/>
      <c r="D5" s="8"/>
      <c r="E5" s="8"/>
      <c r="F5" s="8"/>
      <c r="G5" s="8"/>
    </row>
    <row r="6" spans="2:12" x14ac:dyDescent="0.2">
      <c r="B6" t="s">
        <v>30</v>
      </c>
    </row>
    <row r="7" spans="2:12" x14ac:dyDescent="0.2">
      <c r="B7" t="s">
        <v>29</v>
      </c>
      <c r="H7" s="10"/>
      <c r="I7" s="10"/>
      <c r="J7" s="10"/>
      <c r="K7" s="10"/>
      <c r="L7" s="10"/>
    </row>
    <row r="8" spans="2:12" x14ac:dyDescent="0.2">
      <c r="B8" t="s">
        <v>37</v>
      </c>
    </row>
    <row r="9" spans="2:12" x14ac:dyDescent="0.2">
      <c r="B9" t="s">
        <v>38</v>
      </c>
    </row>
    <row r="10" spans="2:12" x14ac:dyDescent="0.2">
      <c r="B10" t="s">
        <v>39</v>
      </c>
    </row>
    <row r="13" spans="2:12" x14ac:dyDescent="0.2">
      <c r="C13" s="28" t="s">
        <v>31</v>
      </c>
      <c r="D13" s="28"/>
      <c r="E13" s="28"/>
      <c r="F13" s="28"/>
      <c r="G13" s="28"/>
    </row>
    <row r="14" spans="2:12" x14ac:dyDescent="0.2">
      <c r="B14" t="s">
        <v>5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</row>
    <row r="15" spans="2:12" x14ac:dyDescent="0.2">
      <c r="B15" t="s">
        <v>6</v>
      </c>
      <c r="C15" s="28" t="s">
        <v>79</v>
      </c>
      <c r="D15" s="28"/>
      <c r="E15" s="28"/>
      <c r="F15" s="28"/>
      <c r="G15" s="28"/>
    </row>
    <row r="16" spans="2:12" x14ac:dyDescent="0.2">
      <c r="B16" t="s">
        <v>35</v>
      </c>
      <c r="C16" s="26">
        <v>318.5</v>
      </c>
      <c r="D16" s="26">
        <v>248.76923076923077</v>
      </c>
      <c r="E16" s="26">
        <v>150.65384615384616</v>
      </c>
      <c r="F16" s="26">
        <v>320.03846153846155</v>
      </c>
      <c r="G16" s="26">
        <v>362.92307692307691</v>
      </c>
      <c r="H16" s="25"/>
      <c r="I16" s="25"/>
    </row>
    <row r="17" spans="2:8" x14ac:dyDescent="0.2">
      <c r="B17" t="s">
        <v>36</v>
      </c>
      <c r="C17" s="26">
        <f>+C16/5</f>
        <v>63.7</v>
      </c>
      <c r="D17" s="26">
        <f t="shared" ref="D17:G17" si="0">+D16/5</f>
        <v>49.753846153846155</v>
      </c>
      <c r="E17" s="26">
        <f t="shared" si="0"/>
        <v>30.130769230769232</v>
      </c>
      <c r="F17" s="26">
        <f t="shared" si="0"/>
        <v>64.007692307692309</v>
      </c>
      <c r="G17" s="26">
        <f t="shared" si="0"/>
        <v>72.584615384615375</v>
      </c>
    </row>
    <row r="20" spans="2:8" x14ac:dyDescent="0.2">
      <c r="B20" s="5" t="s">
        <v>34</v>
      </c>
      <c r="C20" s="5" t="s">
        <v>19</v>
      </c>
      <c r="D20" s="5" t="s">
        <v>20</v>
      </c>
      <c r="E20" s="5" t="s">
        <v>21</v>
      </c>
      <c r="F20" s="5" t="s">
        <v>22</v>
      </c>
      <c r="G20" s="5" t="s">
        <v>23</v>
      </c>
      <c r="H20" s="5" t="s">
        <v>48</v>
      </c>
    </row>
    <row r="21" spans="2:8" x14ac:dyDescent="0.2">
      <c r="B21" s="5" t="s">
        <v>45</v>
      </c>
      <c r="C21" s="11">
        <v>0</v>
      </c>
      <c r="D21" s="12">
        <v>0.15</v>
      </c>
      <c r="E21" s="11">
        <v>0</v>
      </c>
      <c r="F21" s="12">
        <v>0.2</v>
      </c>
      <c r="G21" s="11">
        <v>0</v>
      </c>
      <c r="H21" s="13">
        <v>120</v>
      </c>
    </row>
    <row r="22" spans="2:8" x14ac:dyDescent="0.2">
      <c r="B22" s="5" t="s">
        <v>46</v>
      </c>
      <c r="C22" s="12">
        <v>0.3</v>
      </c>
      <c r="D22" s="11">
        <v>0</v>
      </c>
      <c r="E22" s="11">
        <v>0</v>
      </c>
      <c r="F22" s="11">
        <v>0</v>
      </c>
      <c r="G22" s="11">
        <v>0</v>
      </c>
      <c r="H22" s="13">
        <v>120</v>
      </c>
    </row>
    <row r="23" spans="2:8" x14ac:dyDescent="0.2">
      <c r="B23" s="5" t="s">
        <v>47</v>
      </c>
      <c r="C23" s="11">
        <v>0</v>
      </c>
      <c r="D23" s="11">
        <v>0</v>
      </c>
      <c r="E23" s="12">
        <v>0.2</v>
      </c>
      <c r="F23" s="11">
        <v>0</v>
      </c>
      <c r="G23" s="12">
        <v>0.2</v>
      </c>
      <c r="H23" s="13">
        <v>120</v>
      </c>
    </row>
  </sheetData>
  <mergeCells count="2">
    <mergeCell ref="C15:G15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8"/>
  <sheetViews>
    <sheetView topLeftCell="A2" workbookViewId="0">
      <selection activeCell="M19" sqref="M19"/>
    </sheetView>
  </sheetViews>
  <sheetFormatPr baseColWidth="10" defaultColWidth="8.83203125" defaultRowHeight="15" x14ac:dyDescent="0.2"/>
  <cols>
    <col min="2" max="2" width="26.5" customWidth="1"/>
  </cols>
  <sheetData>
    <row r="4" spans="2:7" x14ac:dyDescent="0.2">
      <c r="B4" t="s">
        <v>80</v>
      </c>
    </row>
    <row r="5" spans="2:7" x14ac:dyDescent="0.2">
      <c r="B5" t="s">
        <v>42</v>
      </c>
    </row>
    <row r="6" spans="2:7" x14ac:dyDescent="0.2">
      <c r="B6" s="15" t="s">
        <v>81</v>
      </c>
    </row>
    <row r="7" spans="2:7" x14ac:dyDescent="0.2">
      <c r="B7" s="15" t="s">
        <v>56</v>
      </c>
    </row>
    <row r="10" spans="2:7" x14ac:dyDescent="0.2">
      <c r="B10" t="s">
        <v>32</v>
      </c>
    </row>
    <row r="11" spans="2:7" x14ac:dyDescent="0.2">
      <c r="B11" t="s">
        <v>53</v>
      </c>
    </row>
    <row r="12" spans="2:7" x14ac:dyDescent="0.2">
      <c r="B12" t="s">
        <v>49</v>
      </c>
    </row>
    <row r="13" spans="2:7" x14ac:dyDescent="0.2">
      <c r="B13" t="s">
        <v>50</v>
      </c>
    </row>
    <row r="14" spans="2:7" x14ac:dyDescent="0.2">
      <c r="B14" t="s">
        <v>55</v>
      </c>
    </row>
    <row r="16" spans="2:7" x14ac:dyDescent="0.2">
      <c r="B16" s="5" t="s">
        <v>51</v>
      </c>
      <c r="C16" s="5" t="s">
        <v>19</v>
      </c>
      <c r="D16" s="5" t="s">
        <v>20</v>
      </c>
      <c r="E16" s="5" t="s">
        <v>21</v>
      </c>
      <c r="F16" s="5" t="s">
        <v>22</v>
      </c>
      <c r="G16" s="5" t="s">
        <v>23</v>
      </c>
    </row>
    <row r="17" spans="2:7" x14ac:dyDescent="0.2">
      <c r="B17" s="5" t="s">
        <v>52</v>
      </c>
      <c r="C17" s="11">
        <v>2</v>
      </c>
      <c r="D17" s="11">
        <v>3</v>
      </c>
      <c r="E17" s="11">
        <v>4</v>
      </c>
      <c r="F17" s="11">
        <v>3</v>
      </c>
      <c r="G17" s="11">
        <v>3</v>
      </c>
    </row>
    <row r="18" spans="2:7" x14ac:dyDescent="0.2">
      <c r="B18" s="5" t="s">
        <v>54</v>
      </c>
      <c r="C18" s="12">
        <v>1200</v>
      </c>
      <c r="D18" s="11">
        <v>1500</v>
      </c>
      <c r="E18" s="11">
        <v>2000</v>
      </c>
      <c r="F18" s="11">
        <v>1500</v>
      </c>
      <c r="G18" s="11">
        <v>1400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O21" sqref="O21"/>
    </sheetView>
  </sheetViews>
  <sheetFormatPr baseColWidth="10" defaultColWidth="8.83203125" defaultRowHeight="15" x14ac:dyDescent="0.2"/>
  <cols>
    <col min="2" max="2" width="23.5" customWidth="1"/>
    <col min="3" max="7" width="12.33203125" customWidth="1"/>
    <col min="8" max="8" width="27.5" customWidth="1"/>
  </cols>
  <sheetData>
    <row r="2" spans="2:8" x14ac:dyDescent="0.2">
      <c r="B2" t="s">
        <v>57</v>
      </c>
    </row>
    <row r="3" spans="2:8" x14ac:dyDescent="0.2">
      <c r="B3" t="s">
        <v>64</v>
      </c>
    </row>
    <row r="4" spans="2:8" x14ac:dyDescent="0.2">
      <c r="B4" t="s">
        <v>73</v>
      </c>
    </row>
    <row r="5" spans="2:8" x14ac:dyDescent="0.2">
      <c r="B5" t="s">
        <v>75</v>
      </c>
    </row>
    <row r="6" spans="2:8" x14ac:dyDescent="0.2">
      <c r="B6" t="s">
        <v>74</v>
      </c>
    </row>
    <row r="8" spans="2:8" x14ac:dyDescent="0.2">
      <c r="B8" s="5" t="s">
        <v>58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59</v>
      </c>
    </row>
    <row r="9" spans="2:8" x14ac:dyDescent="0.2">
      <c r="B9" s="5" t="s">
        <v>61</v>
      </c>
      <c r="C9" s="11">
        <v>0</v>
      </c>
      <c r="D9" s="12">
        <v>2</v>
      </c>
      <c r="E9" s="11">
        <v>0</v>
      </c>
      <c r="F9" s="12">
        <v>1</v>
      </c>
      <c r="G9" s="11">
        <v>0</v>
      </c>
      <c r="H9" s="13" t="s">
        <v>60</v>
      </c>
    </row>
    <row r="10" spans="2:8" x14ac:dyDescent="0.2">
      <c r="B10" s="5" t="s">
        <v>62</v>
      </c>
      <c r="C10" s="12">
        <v>1</v>
      </c>
      <c r="D10" s="11">
        <v>0</v>
      </c>
      <c r="E10" s="11">
        <v>0</v>
      </c>
      <c r="F10" s="11">
        <v>0</v>
      </c>
      <c r="G10" s="11">
        <v>0</v>
      </c>
      <c r="H10" s="13" t="s">
        <v>65</v>
      </c>
    </row>
    <row r="11" spans="2:8" x14ac:dyDescent="0.2">
      <c r="B11" s="5" t="s">
        <v>63</v>
      </c>
      <c r="C11" s="11">
        <v>0</v>
      </c>
      <c r="D11" s="11">
        <v>0</v>
      </c>
      <c r="E11" s="12">
        <v>1</v>
      </c>
      <c r="F11" s="11">
        <v>0</v>
      </c>
      <c r="G11" s="12">
        <v>2</v>
      </c>
      <c r="H11" s="13" t="s">
        <v>60</v>
      </c>
    </row>
    <row r="12" spans="2:8" x14ac:dyDescent="0.2">
      <c r="B12" s="16"/>
      <c r="C12" s="17"/>
      <c r="D12" s="17"/>
      <c r="E12" s="18"/>
      <c r="F12" s="17"/>
      <c r="G12" s="18"/>
      <c r="H12" s="19"/>
    </row>
    <row r="13" spans="2:8" x14ac:dyDescent="0.2">
      <c r="B13" s="16"/>
      <c r="C13" s="17"/>
      <c r="D13" s="17"/>
      <c r="E13" s="18"/>
      <c r="F13" s="17"/>
      <c r="G13" s="18"/>
      <c r="H13" s="19"/>
    </row>
    <row r="14" spans="2:8" x14ac:dyDescent="0.2">
      <c r="B14" s="20" t="s">
        <v>71</v>
      </c>
      <c r="C14" s="5" t="s">
        <v>66</v>
      </c>
      <c r="D14" s="5" t="s">
        <v>67</v>
      </c>
      <c r="E14" s="5" t="s">
        <v>68</v>
      </c>
      <c r="F14" s="5" t="s">
        <v>69</v>
      </c>
      <c r="G14" s="5" t="s">
        <v>70</v>
      </c>
      <c r="H14" s="20" t="s">
        <v>72</v>
      </c>
    </row>
    <row r="15" spans="2:8" x14ac:dyDescent="0.2">
      <c r="B15" s="5" t="s">
        <v>19</v>
      </c>
      <c r="C15" s="21">
        <v>0.25</v>
      </c>
      <c r="D15" s="21">
        <v>0.25</v>
      </c>
      <c r="E15" s="21">
        <v>0.3</v>
      </c>
      <c r="F15" s="21">
        <v>0.1</v>
      </c>
      <c r="G15" s="21">
        <v>0.1</v>
      </c>
      <c r="H15" s="22">
        <f>SUM(C15:G15)</f>
        <v>1</v>
      </c>
    </row>
    <row r="16" spans="2:8" x14ac:dyDescent="0.2">
      <c r="B16" s="5" t="s">
        <v>20</v>
      </c>
      <c r="C16" s="21">
        <v>0.3</v>
      </c>
      <c r="D16" s="21">
        <v>0.3</v>
      </c>
      <c r="E16" s="21">
        <v>0.2</v>
      </c>
      <c r="F16" s="21">
        <v>0.1</v>
      </c>
      <c r="G16" s="21">
        <v>0.1</v>
      </c>
      <c r="H16" s="22">
        <f t="shared" ref="H16:H19" si="0">SUM(C16:G16)</f>
        <v>1</v>
      </c>
    </row>
    <row r="17" spans="2:8" x14ac:dyDescent="0.2">
      <c r="B17" s="5" t="s">
        <v>21</v>
      </c>
      <c r="C17" s="21">
        <v>0.15</v>
      </c>
      <c r="D17" s="21">
        <v>0.2</v>
      </c>
      <c r="E17" s="21">
        <v>0.15</v>
      </c>
      <c r="F17" s="21">
        <v>0.3</v>
      </c>
      <c r="G17" s="21">
        <v>0.2</v>
      </c>
      <c r="H17" s="22">
        <f t="shared" si="0"/>
        <v>1</v>
      </c>
    </row>
    <row r="18" spans="2:8" x14ac:dyDescent="0.2">
      <c r="B18" s="5" t="s">
        <v>22</v>
      </c>
      <c r="C18" s="21">
        <v>0.2</v>
      </c>
      <c r="D18" s="21">
        <v>0.2</v>
      </c>
      <c r="E18" s="21">
        <v>0.2</v>
      </c>
      <c r="F18" s="21">
        <v>0.2</v>
      </c>
      <c r="G18" s="21">
        <v>0.2</v>
      </c>
      <c r="H18" s="22">
        <f t="shared" si="0"/>
        <v>1</v>
      </c>
    </row>
    <row r="19" spans="2:8" x14ac:dyDescent="0.2">
      <c r="B19" s="5" t="s">
        <v>23</v>
      </c>
      <c r="C19" s="21">
        <v>0.1</v>
      </c>
      <c r="D19" s="21">
        <v>0.05</v>
      </c>
      <c r="E19" s="21">
        <v>0.15</v>
      </c>
      <c r="F19" s="21">
        <v>0.3</v>
      </c>
      <c r="G19" s="21">
        <v>0.4</v>
      </c>
      <c r="H19" s="22">
        <f t="shared" si="0"/>
        <v>1</v>
      </c>
    </row>
    <row r="20" spans="2:8" x14ac:dyDescent="0.2">
      <c r="B20" s="16"/>
      <c r="C20" s="23">
        <f>SUM(C15:C19)</f>
        <v>1.0000000000000002</v>
      </c>
      <c r="D20" s="23">
        <f t="shared" ref="D20:G20" si="1">SUM(D15:D19)</f>
        <v>1</v>
      </c>
      <c r="E20" s="23">
        <f t="shared" si="1"/>
        <v>1</v>
      </c>
      <c r="F20" s="23">
        <f t="shared" si="1"/>
        <v>1</v>
      </c>
      <c r="G20" s="23">
        <f t="shared" si="1"/>
        <v>1</v>
      </c>
      <c r="H20" s="24"/>
    </row>
    <row r="22" spans="2:8" x14ac:dyDescent="0.2">
      <c r="B22" s="20" t="s">
        <v>76</v>
      </c>
      <c r="C22" s="13"/>
    </row>
    <row r="23" spans="2:8" x14ac:dyDescent="0.2">
      <c r="B23" s="5" t="s">
        <v>19</v>
      </c>
      <c r="C23" s="13">
        <v>100</v>
      </c>
    </row>
    <row r="24" spans="2:8" x14ac:dyDescent="0.2">
      <c r="B24" s="5" t="s">
        <v>20</v>
      </c>
      <c r="C24" s="13">
        <v>200</v>
      </c>
    </row>
    <row r="25" spans="2:8" x14ac:dyDescent="0.2">
      <c r="B25" s="5" t="s">
        <v>21</v>
      </c>
      <c r="C25" s="13">
        <v>150</v>
      </c>
    </row>
    <row r="26" spans="2:8" x14ac:dyDescent="0.2">
      <c r="B26" s="5" t="s">
        <v>22</v>
      </c>
      <c r="C26" s="13">
        <v>200</v>
      </c>
    </row>
    <row r="27" spans="2:8" x14ac:dyDescent="0.2">
      <c r="B27" s="5" t="s">
        <v>23</v>
      </c>
      <c r="C27" s="13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tabSelected="1" workbookViewId="0">
      <selection activeCell="B6" sqref="B6"/>
    </sheetView>
  </sheetViews>
  <sheetFormatPr baseColWidth="10" defaultColWidth="8.83203125" defaultRowHeight="15" x14ac:dyDescent="0.2"/>
  <sheetData>
    <row r="2" spans="2:2" x14ac:dyDescent="0.2">
      <c r="B2" t="s">
        <v>77</v>
      </c>
    </row>
    <row r="3" spans="2:2" x14ac:dyDescent="0.2">
      <c r="B3" t="s">
        <v>83</v>
      </c>
    </row>
    <row r="4" spans="2:2" x14ac:dyDescent="0.2">
      <c r="B4" t="s">
        <v>78</v>
      </c>
    </row>
    <row r="5" spans="2:2" x14ac:dyDescent="0.2">
      <c r="B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 Demand</vt:lpstr>
      <vt:lpstr>Safety Stock Calculations</vt:lpstr>
      <vt:lpstr>Production and Replenishment</vt:lpstr>
      <vt:lpstr>Objective Fn and Constraints</vt:lpstr>
      <vt:lpstr>Simulation Parameters</vt:lpstr>
      <vt:lpstr>What-If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Deandra Cassone</dc:creator>
  <cp:lastModifiedBy>Microsoft Office User</cp:lastModifiedBy>
  <dcterms:created xsi:type="dcterms:W3CDTF">2018-05-21T17:04:03Z</dcterms:created>
  <dcterms:modified xsi:type="dcterms:W3CDTF">2018-06-22T19:56:40Z</dcterms:modified>
</cp:coreProperties>
</file>