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mc/Desktop/Project/"/>
    </mc:Choice>
  </mc:AlternateContent>
  <bookViews>
    <workbookView xWindow="0" yWindow="460" windowWidth="29560" windowHeight="16720" activeTab="1"/>
  </bookViews>
  <sheets>
    <sheet name="Customer Demand" sheetId="1" r:id="rId1"/>
    <sheet name="Analysis" sheetId="17" r:id="rId2"/>
    <sheet name="Regression_Product1" sheetId="10" r:id="rId3"/>
    <sheet name="Regression_Product2" sheetId="11" r:id="rId4"/>
    <sheet name="Regression_Product3" sheetId="12" r:id="rId5"/>
    <sheet name="Regression_Product4" sheetId="15" r:id="rId6"/>
    <sheet name="Regression_Product5" sheetId="16" r:id="rId7"/>
    <sheet name="Correlation" sheetId="9" r:id="rId8"/>
    <sheet name="Covariance" sheetId="8" r:id="rId9"/>
    <sheet name="ANOVA1" sheetId="7" r:id="rId10"/>
    <sheet name="Safety Stock Calculations" sheetId="2" r:id="rId11"/>
    <sheet name="Production and Replenishment" sheetId="3" r:id="rId12"/>
    <sheet name="Objective Fn and Constraints" sheetId="4" r:id="rId13"/>
    <sheet name="Simulation Parameters" sheetId="5" r:id="rId14"/>
    <sheet name="What-If Analysis" sheetId="6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7" l="1"/>
  <c r="D51" i="17"/>
  <c r="D50" i="17"/>
  <c r="D49" i="17"/>
  <c r="D48" i="17"/>
  <c r="D43" i="17"/>
  <c r="F43" i="17"/>
  <c r="G43" i="17"/>
  <c r="E43" i="17"/>
  <c r="H43" i="17"/>
  <c r="F6" i="8"/>
  <c r="E5" i="8"/>
  <c r="D4" i="8"/>
  <c r="C3" i="8"/>
  <c r="B2" i="8"/>
  <c r="I14" i="7"/>
  <c r="D68" i="1"/>
  <c r="E68" i="1"/>
  <c r="F68" i="1"/>
  <c r="G68" i="1"/>
  <c r="C68" i="1"/>
  <c r="D20" i="5"/>
  <c r="E20" i="5"/>
  <c r="F20" i="5"/>
  <c r="G20" i="5"/>
  <c r="C20" i="5"/>
  <c r="H16" i="5"/>
  <c r="H17" i="5"/>
  <c r="H18" i="5"/>
  <c r="H19" i="5"/>
  <c r="H15" i="5"/>
  <c r="I8" i="1"/>
  <c r="I9" i="1"/>
  <c r="I10" i="1"/>
  <c r="I11" i="1"/>
  <c r="I7" i="1"/>
  <c r="H8" i="1"/>
  <c r="H9" i="1"/>
  <c r="H10" i="1"/>
  <c r="H11" i="1"/>
  <c r="H7" i="1"/>
  <c r="D17" i="3"/>
  <c r="E17" i="3"/>
  <c r="F17" i="3"/>
  <c r="G17" i="3"/>
  <c r="C17" i="3"/>
  <c r="E67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G67" i="1"/>
  <c r="F67" i="1"/>
  <c r="D67" i="1"/>
  <c r="C67" i="1"/>
</calcChain>
</file>

<file path=xl/sharedStrings.xml><?xml version="1.0" encoding="utf-8"?>
<sst xmlns="http://schemas.openxmlformats.org/spreadsheetml/2006/main" count="371" uniqueCount="144">
  <si>
    <t>Week</t>
  </si>
  <si>
    <t>1.  Set the probability of being out of stock for each product</t>
  </si>
  <si>
    <t>2.  Document your reasons for why you are setting the safety stock levels where they are</t>
  </si>
  <si>
    <t>3.  Calculate your level of safety stock</t>
  </si>
  <si>
    <t>4.  Determine your priority of products</t>
  </si>
  <si>
    <t>Variable</t>
  </si>
  <si>
    <t>Daily Demand</t>
  </si>
  <si>
    <t>5.  Set your "demand" level based on your computed demand and safety stock levels</t>
  </si>
  <si>
    <t>Safety Stock Calculations</t>
  </si>
  <si>
    <t>2.  Plot data</t>
  </si>
  <si>
    <t>1.  Statistically analyze aggregate customer demand data</t>
  </si>
  <si>
    <t>3.  Identify any demand patterns and discuss</t>
  </si>
  <si>
    <t>Production Cost</t>
  </si>
  <si>
    <t>Set-up Cost</t>
  </si>
  <si>
    <t>Type of  Product</t>
  </si>
  <si>
    <t>Some seasonality</t>
  </si>
  <si>
    <t>Stable product</t>
  </si>
  <si>
    <t>End-of-life product</t>
  </si>
  <si>
    <t>Flagship product</t>
  </si>
  <si>
    <t>Product 1</t>
  </si>
  <si>
    <t>Product 2</t>
  </si>
  <si>
    <t>Product 3</t>
  </si>
  <si>
    <t>Product 4</t>
  </si>
  <si>
    <t>Product 5</t>
  </si>
  <si>
    <t>New product</t>
  </si>
  <si>
    <t>Weekly Demand</t>
  </si>
  <si>
    <t>Average</t>
  </si>
  <si>
    <t>Holding Cost Rate</t>
  </si>
  <si>
    <t>Production and Replenishment</t>
  </si>
  <si>
    <t>2.  Determine the reorder point</t>
  </si>
  <si>
    <t xml:space="preserve">1.  Determine the production lot size </t>
  </si>
  <si>
    <t>Daily</t>
  </si>
  <si>
    <t>Assumptions</t>
  </si>
  <si>
    <t>Demand and lead time are constant</t>
  </si>
  <si>
    <t>Machine</t>
  </si>
  <si>
    <t>Average Weekly</t>
  </si>
  <si>
    <t>Average Daily Demand</t>
  </si>
  <si>
    <t>3.  Determine the production sequence</t>
  </si>
  <si>
    <t>4.  Determine the cycle time</t>
  </si>
  <si>
    <t>5.  Determine the length of the production run</t>
  </si>
  <si>
    <t>Stock-Out Cost (10%)</t>
  </si>
  <si>
    <t>Profit (12%)</t>
  </si>
  <si>
    <t>2.  Develop the constraints</t>
  </si>
  <si>
    <t>5 work days per week at 24 hours per day</t>
  </si>
  <si>
    <t>Sales Price</t>
  </si>
  <si>
    <t>Machine 1 hours per unit</t>
  </si>
  <si>
    <t>Machine 2 hours per unit</t>
  </si>
  <si>
    <t>Machine 3 hours per unit</t>
  </si>
  <si>
    <t>Machine Capacity (hours per week)</t>
  </si>
  <si>
    <t>Additional capacity will be used to trade-off safety stock requirements</t>
  </si>
  <si>
    <t>Production capacities are given with the production replenishment</t>
  </si>
  <si>
    <t>Warehousing</t>
  </si>
  <si>
    <t>Square Foot per Unit</t>
  </si>
  <si>
    <t>You must produce enough each week to at least meet the average demand</t>
  </si>
  <si>
    <t>Warehouse Sq Ft Availability</t>
  </si>
  <si>
    <t>Warehousing capacities are given below</t>
  </si>
  <si>
    <t>4.  Develop the safety stock strategy for the  products</t>
  </si>
  <si>
    <t>Simulate your inventory levels on a daily basis</t>
  </si>
  <si>
    <t>Product Sequencing</t>
  </si>
  <si>
    <t>Change Over Time</t>
  </si>
  <si>
    <t>4 hours</t>
  </si>
  <si>
    <t>Machine 1</t>
  </si>
  <si>
    <t>Machine 2</t>
  </si>
  <si>
    <t>Machine 3</t>
  </si>
  <si>
    <t>1.  Use your replenishment parameters to determine your production schedule</t>
  </si>
  <si>
    <t>NA</t>
  </si>
  <si>
    <t>Customer 1</t>
  </si>
  <si>
    <t>Customer 2</t>
  </si>
  <si>
    <t>Customer 3</t>
  </si>
  <si>
    <t>Customer 4</t>
  </si>
  <si>
    <t>Customer 5</t>
  </si>
  <si>
    <t>Daily Customer Demand</t>
  </si>
  <si>
    <t>Aggregate Customer Demand</t>
  </si>
  <si>
    <t>2.  The percent of the total aggregate weekly demand is given for the five customers. Assume the daily and weekly demand profiles are the same for each customer</t>
  </si>
  <si>
    <t>3.  Product is stacked one-high.  You may ship out a truckload of product when you have available 240 sq ft of product available for a customer.</t>
  </si>
  <si>
    <t>3.  Assume that each customer's demand is constant throughout the week.</t>
  </si>
  <si>
    <t>Beginning Inventory</t>
  </si>
  <si>
    <t>Perform What-if Analysis</t>
  </si>
  <si>
    <t>2.  Investigate the decisions that you can make with the model</t>
  </si>
  <si>
    <t>Calculate from the demand and safety stock analysis</t>
  </si>
  <si>
    <t>1.  Develop two objective functions (maximize profit, minimize stock-outs)</t>
  </si>
  <si>
    <t>3.  Determine the different answers you may get for the two different objective functions</t>
  </si>
  <si>
    <t>Assumptions for production</t>
  </si>
  <si>
    <t>1.  Perform "what-if" analysis with the model and key model parameters.</t>
  </si>
  <si>
    <t>3.  Provide final operational decisions you would make based on the model and analysis.</t>
  </si>
  <si>
    <t>calculate the 80% of a normal distribution for each product</t>
  </si>
  <si>
    <t>80% is good enough for the variability in the demand of the data</t>
  </si>
  <si>
    <t>look at hw1</t>
  </si>
  <si>
    <t>look at slides for hw1</t>
  </si>
  <si>
    <t>expected value + safety stock for each product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</si>
  <si>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</si>
  <si>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</si>
  <si>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</si>
  <si>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</si>
  <si>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</si>
  <si>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</si>
  <si>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</si>
  <si>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</si>
  <si>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</si>
  <si>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</si>
  <si>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</si>
  <si>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</si>
  <si>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</si>
  <si>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</si>
  <si>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</si>
  <si>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</si>
  <si>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</si>
  <si>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Statistically Significant?</t>
  </si>
  <si>
    <t>We reject the null and conclude that the there exists a statistically significant difference in means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</si>
  <si>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</si>
  <si>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</si>
  <si>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</si>
  <si>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</si>
  <si>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</si>
  <si>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</si>
  <si>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</si>
  <si>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</si>
  <si>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</si>
  <si>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</si>
  <si>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</si>
  <si>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</si>
  <si>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</si>
  <si>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</si>
  <si>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</si>
  <si>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</si>
  <si>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</si>
  <si>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RESIDUAL OUTPUT</t>
  </si>
  <si>
    <t>Observation</t>
  </si>
  <si>
    <t>Predicted Product 1</t>
  </si>
  <si>
    <t>Residuals</t>
  </si>
  <si>
    <t>Standard Residuals</t>
  </si>
  <si>
    <t>PROBABILITY OUTPUT</t>
  </si>
  <si>
    <t>Percentile</t>
  </si>
  <si>
    <t>Very predictable</t>
  </si>
  <si>
    <t>Predicted Product 2</t>
  </si>
  <si>
    <t>Increasing demand trend</t>
  </si>
  <si>
    <t>Predicted Product 3</t>
  </si>
  <si>
    <t>Predictable</t>
  </si>
  <si>
    <t>Predicted Product 4</t>
  </si>
  <si>
    <t>Predicted Product 5</t>
  </si>
  <si>
    <t>Slope</t>
  </si>
  <si>
    <t>Profit</t>
  </si>
  <si>
    <t>We expect to make money in our overall trend accounting for variability over time</t>
  </si>
  <si>
    <t>So that is promising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</si>
</sst>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0" fontId="4" fillId="0" borderId="0" xfId="0" applyFont="1"/>
    <xf numFmtId="44" fontId="0" fillId="0" borderId="0" xfId="1" applyFont="1"/>
    <xf numFmtId="0" fontId="3" fillId="0" borderId="0" xfId="0" applyFont="1"/>
    <xf numFmtId="0" fontId="3" fillId="0" borderId="1" xfId="0" applyFont="1" applyBorder="1"/>
    <xf numFmtId="1" fontId="0" fillId="0" borderId="0" xfId="0" applyNumberFormat="1"/>
    <xf numFmtId="9" fontId="0" fillId="0" borderId="0" xfId="2" applyFont="1"/>
    <xf numFmtId="0" fontId="0" fillId="0" borderId="0" xfId="0" applyFont="1"/>
    <xf numFmtId="0" fontId="0" fillId="0" borderId="0" xfId="0" applyFont="1" applyAlignment="1">
      <alignment horizontal="left" indent="1"/>
    </xf>
    <xf numFmtId="0" fontId="0" fillId="0" borderId="0" xfId="0" applyAlignment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0" xfId="0" applyNumberFormat="1"/>
    <xf numFmtId="0" fontId="0" fillId="0" borderId="0" xfId="0" applyFont="1" applyFill="1" applyBorder="1"/>
    <xf numFmtId="0" fontId="3" fillId="0" borderId="0" xfId="0" applyFont="1" applyBorder="1"/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1" xfId="0" applyFont="1" applyFill="1" applyBorder="1"/>
    <xf numFmtId="9" fontId="0" fillId="0" borderId="1" xfId="2" applyFont="1" applyBorder="1"/>
    <xf numFmtId="9" fontId="0" fillId="0" borderId="1" xfId="0" applyNumberFormat="1" applyBorder="1"/>
    <xf numFmtId="9" fontId="0" fillId="0" borderId="0" xfId="2" applyFont="1" applyBorder="1"/>
    <xf numFmtId="9" fontId="0" fillId="0" borderId="0" xfId="0" applyNumberFormat="1" applyBorder="1"/>
    <xf numFmtId="0" fontId="0" fillId="0" borderId="0" xfId="0" applyFill="1"/>
    <xf numFmtId="1" fontId="0" fillId="0" borderId="0" xfId="0" applyNumberForma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5" fillId="0" borderId="3" xfId="0" applyFont="1" applyFill="1" applyBorder="1" applyAlignment="1">
      <alignment horizontal="centerContinuous"/>
    </xf>
    <xf numFmtId="0" fontId="1" fillId="0" borderId="0" xfId="0" applyFont="1"/>
  </cellXfs>
  <cellStyles count="15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Product</a:t>
            </a:r>
            <a:r>
              <a:rPr lang="en-US" sz="2400" baseline="0"/>
              <a:t> Trends by Week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Product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'Customer Demand'!$B$15:$B$66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cat>
          <c:val>
            <c:numRef>
              <c:f>'Customer Demand'!$C$15:$C$66</c:f>
              <c:numCache>
                <c:formatCode>General</c:formatCode>
                <c:ptCount val="52"/>
                <c:pt idx="0">
                  <c:v>290.0</c:v>
                </c:pt>
                <c:pt idx="1">
                  <c:v>287.0</c:v>
                </c:pt>
                <c:pt idx="2">
                  <c:v>333.0</c:v>
                </c:pt>
                <c:pt idx="3">
                  <c:v>262.0</c:v>
                </c:pt>
                <c:pt idx="4">
                  <c:v>283.0</c:v>
                </c:pt>
                <c:pt idx="5">
                  <c:v>270.0</c:v>
                </c:pt>
                <c:pt idx="6">
                  <c:v>346.0</c:v>
                </c:pt>
                <c:pt idx="7">
                  <c:v>255.0</c:v>
                </c:pt>
                <c:pt idx="8">
                  <c:v>282.0</c:v>
                </c:pt>
                <c:pt idx="9">
                  <c:v>257.0</c:v>
                </c:pt>
                <c:pt idx="10">
                  <c:v>259.0</c:v>
                </c:pt>
                <c:pt idx="11">
                  <c:v>278.0</c:v>
                </c:pt>
                <c:pt idx="12">
                  <c:v>312.0</c:v>
                </c:pt>
                <c:pt idx="13">
                  <c:v>322.0</c:v>
                </c:pt>
                <c:pt idx="14">
                  <c:v>297.0</c:v>
                </c:pt>
                <c:pt idx="15">
                  <c:v>259.0</c:v>
                </c:pt>
                <c:pt idx="16">
                  <c:v>407.0</c:v>
                </c:pt>
                <c:pt idx="17">
                  <c:v>387.0</c:v>
                </c:pt>
                <c:pt idx="18">
                  <c:v>397.0</c:v>
                </c:pt>
                <c:pt idx="19">
                  <c:v>407.0</c:v>
                </c:pt>
                <c:pt idx="20">
                  <c:v>331.0</c:v>
                </c:pt>
                <c:pt idx="21">
                  <c:v>337.0</c:v>
                </c:pt>
                <c:pt idx="22">
                  <c:v>395.0</c:v>
                </c:pt>
                <c:pt idx="23">
                  <c:v>354.0</c:v>
                </c:pt>
                <c:pt idx="24">
                  <c:v>386.0</c:v>
                </c:pt>
                <c:pt idx="25">
                  <c:v>412.0</c:v>
                </c:pt>
                <c:pt idx="26">
                  <c:v>313.0</c:v>
                </c:pt>
                <c:pt idx="27">
                  <c:v>367.0</c:v>
                </c:pt>
                <c:pt idx="28">
                  <c:v>377.0</c:v>
                </c:pt>
                <c:pt idx="29">
                  <c:v>370.0</c:v>
                </c:pt>
                <c:pt idx="30">
                  <c:v>373.0</c:v>
                </c:pt>
                <c:pt idx="31">
                  <c:v>296.0</c:v>
                </c:pt>
                <c:pt idx="32">
                  <c:v>340.0</c:v>
                </c:pt>
                <c:pt idx="33">
                  <c:v>285.0</c:v>
                </c:pt>
                <c:pt idx="34">
                  <c:v>365.0</c:v>
                </c:pt>
                <c:pt idx="35">
                  <c:v>289.0</c:v>
                </c:pt>
                <c:pt idx="36">
                  <c:v>364.0</c:v>
                </c:pt>
                <c:pt idx="37">
                  <c:v>352.0</c:v>
                </c:pt>
                <c:pt idx="38">
                  <c:v>285.0</c:v>
                </c:pt>
                <c:pt idx="39">
                  <c:v>307.0</c:v>
                </c:pt>
                <c:pt idx="40">
                  <c:v>331.0</c:v>
                </c:pt>
                <c:pt idx="41">
                  <c:v>263.0</c:v>
                </c:pt>
                <c:pt idx="42">
                  <c:v>287.0</c:v>
                </c:pt>
                <c:pt idx="43">
                  <c:v>277.0</c:v>
                </c:pt>
                <c:pt idx="44">
                  <c:v>324.0</c:v>
                </c:pt>
                <c:pt idx="45">
                  <c:v>272.0</c:v>
                </c:pt>
                <c:pt idx="46">
                  <c:v>292.0</c:v>
                </c:pt>
                <c:pt idx="47">
                  <c:v>256.0</c:v>
                </c:pt>
                <c:pt idx="48">
                  <c:v>314.0</c:v>
                </c:pt>
                <c:pt idx="49">
                  <c:v>301.0</c:v>
                </c:pt>
                <c:pt idx="50">
                  <c:v>293.0</c:v>
                </c:pt>
                <c:pt idx="51">
                  <c:v>264.0</c:v>
                </c:pt>
              </c:numCache>
            </c:numRef>
          </c:val>
          <c:smooth val="0"/>
        </c:ser>
        <c:ser>
          <c:idx val="4"/>
          <c:order val="1"/>
          <c:tx>
            <c:v>Product 2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'Customer Demand'!$B$15:$B$66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cat>
          <c:val>
            <c:numRef>
              <c:f>'Customer Demand'!$D$15:$D$66</c:f>
              <c:numCache>
                <c:formatCode>General</c:formatCode>
                <c:ptCount val="52"/>
                <c:pt idx="0">
                  <c:v>196.0</c:v>
                </c:pt>
                <c:pt idx="1">
                  <c:v>227.0</c:v>
                </c:pt>
                <c:pt idx="2">
                  <c:v>214.0</c:v>
                </c:pt>
                <c:pt idx="3">
                  <c:v>197.0</c:v>
                </c:pt>
                <c:pt idx="4">
                  <c:v>211.0</c:v>
                </c:pt>
                <c:pt idx="5">
                  <c:v>219.0</c:v>
                </c:pt>
                <c:pt idx="6">
                  <c:v>197.0</c:v>
                </c:pt>
                <c:pt idx="7">
                  <c:v>222.0</c:v>
                </c:pt>
                <c:pt idx="8">
                  <c:v>181.0</c:v>
                </c:pt>
                <c:pt idx="9">
                  <c:v>188.0</c:v>
                </c:pt>
                <c:pt idx="10">
                  <c:v>248.0</c:v>
                </c:pt>
                <c:pt idx="11">
                  <c:v>201.0</c:v>
                </c:pt>
                <c:pt idx="12">
                  <c:v>220.0</c:v>
                </c:pt>
                <c:pt idx="13">
                  <c:v>269.0</c:v>
                </c:pt>
                <c:pt idx="14">
                  <c:v>237.0</c:v>
                </c:pt>
                <c:pt idx="15">
                  <c:v>228.0</c:v>
                </c:pt>
                <c:pt idx="16">
                  <c:v>206.0</c:v>
                </c:pt>
                <c:pt idx="17">
                  <c:v>239.0</c:v>
                </c:pt>
                <c:pt idx="18">
                  <c:v>254.0</c:v>
                </c:pt>
                <c:pt idx="19">
                  <c:v>222.0</c:v>
                </c:pt>
                <c:pt idx="20">
                  <c:v>229.0</c:v>
                </c:pt>
                <c:pt idx="21">
                  <c:v>272.0</c:v>
                </c:pt>
                <c:pt idx="22">
                  <c:v>212.0</c:v>
                </c:pt>
                <c:pt idx="23">
                  <c:v>248.0</c:v>
                </c:pt>
                <c:pt idx="24">
                  <c:v>268.0</c:v>
                </c:pt>
                <c:pt idx="25">
                  <c:v>215.0</c:v>
                </c:pt>
                <c:pt idx="26">
                  <c:v>275.0</c:v>
                </c:pt>
                <c:pt idx="27">
                  <c:v>244.0</c:v>
                </c:pt>
                <c:pt idx="28">
                  <c:v>258.0</c:v>
                </c:pt>
                <c:pt idx="29">
                  <c:v>261.0</c:v>
                </c:pt>
                <c:pt idx="30">
                  <c:v>251.0</c:v>
                </c:pt>
                <c:pt idx="31">
                  <c:v>251.0</c:v>
                </c:pt>
                <c:pt idx="32">
                  <c:v>280.0</c:v>
                </c:pt>
                <c:pt idx="33">
                  <c:v>238.0</c:v>
                </c:pt>
                <c:pt idx="34">
                  <c:v>243.0</c:v>
                </c:pt>
                <c:pt idx="35">
                  <c:v>235.0</c:v>
                </c:pt>
                <c:pt idx="36">
                  <c:v>269.0</c:v>
                </c:pt>
                <c:pt idx="37">
                  <c:v>264.0</c:v>
                </c:pt>
                <c:pt idx="38">
                  <c:v>252.0</c:v>
                </c:pt>
                <c:pt idx="39">
                  <c:v>275.0</c:v>
                </c:pt>
                <c:pt idx="40">
                  <c:v>326.0</c:v>
                </c:pt>
                <c:pt idx="41">
                  <c:v>316.0</c:v>
                </c:pt>
                <c:pt idx="42">
                  <c:v>265.0</c:v>
                </c:pt>
                <c:pt idx="43">
                  <c:v>314.0</c:v>
                </c:pt>
                <c:pt idx="44">
                  <c:v>256.0</c:v>
                </c:pt>
                <c:pt idx="45">
                  <c:v>282.0</c:v>
                </c:pt>
                <c:pt idx="46">
                  <c:v>323.0</c:v>
                </c:pt>
                <c:pt idx="47">
                  <c:v>292.0</c:v>
                </c:pt>
                <c:pt idx="48">
                  <c:v>295.0</c:v>
                </c:pt>
                <c:pt idx="49">
                  <c:v>299.0</c:v>
                </c:pt>
                <c:pt idx="50">
                  <c:v>256.0</c:v>
                </c:pt>
                <c:pt idx="51">
                  <c:v>296.0</c:v>
                </c:pt>
              </c:numCache>
            </c:numRef>
          </c:val>
          <c:smooth val="0"/>
        </c:ser>
        <c:ser>
          <c:idx val="6"/>
          <c:order val="2"/>
          <c:tx>
            <c:v>Product 3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'Customer Demand'!$B$15:$B$66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cat>
          <c:val>
            <c:numRef>
              <c:f>'Customer Demand'!$E$15:$E$66</c:f>
              <c:numCache>
                <c:formatCode>General</c:formatCode>
                <c:ptCount val="52"/>
                <c:pt idx="0">
                  <c:v>160.0</c:v>
                </c:pt>
                <c:pt idx="1">
                  <c:v>166.0</c:v>
                </c:pt>
                <c:pt idx="2">
                  <c:v>129.0</c:v>
                </c:pt>
                <c:pt idx="3">
                  <c:v>145.0</c:v>
                </c:pt>
                <c:pt idx="4">
                  <c:v>135.0</c:v>
                </c:pt>
                <c:pt idx="5">
                  <c:v>149.0</c:v>
                </c:pt>
                <c:pt idx="6">
                  <c:v>166.0</c:v>
                </c:pt>
                <c:pt idx="7">
                  <c:v>141.0</c:v>
                </c:pt>
                <c:pt idx="8">
                  <c:v>162.0</c:v>
                </c:pt>
                <c:pt idx="9">
                  <c:v>165.0</c:v>
                </c:pt>
                <c:pt idx="10">
                  <c:v>146.0</c:v>
                </c:pt>
                <c:pt idx="11">
                  <c:v>144.0</c:v>
                </c:pt>
                <c:pt idx="12">
                  <c:v>144.0</c:v>
                </c:pt>
                <c:pt idx="13">
                  <c:v>159.0</c:v>
                </c:pt>
                <c:pt idx="14">
                  <c:v>166.0</c:v>
                </c:pt>
                <c:pt idx="15">
                  <c:v>152.0</c:v>
                </c:pt>
                <c:pt idx="16">
                  <c:v>149.0</c:v>
                </c:pt>
                <c:pt idx="17">
                  <c:v>157.0</c:v>
                </c:pt>
                <c:pt idx="18">
                  <c:v>140.0</c:v>
                </c:pt>
                <c:pt idx="19">
                  <c:v>129.0</c:v>
                </c:pt>
                <c:pt idx="20">
                  <c:v>145.0</c:v>
                </c:pt>
                <c:pt idx="21">
                  <c:v>169.0</c:v>
                </c:pt>
                <c:pt idx="22">
                  <c:v>127.0</c:v>
                </c:pt>
                <c:pt idx="23">
                  <c:v>167.0</c:v>
                </c:pt>
                <c:pt idx="24">
                  <c:v>135.0</c:v>
                </c:pt>
                <c:pt idx="25">
                  <c:v>134.0</c:v>
                </c:pt>
                <c:pt idx="26">
                  <c:v>136.0</c:v>
                </c:pt>
                <c:pt idx="27">
                  <c:v>142.0</c:v>
                </c:pt>
                <c:pt idx="28">
                  <c:v>172.0</c:v>
                </c:pt>
                <c:pt idx="29">
                  <c:v>143.0</c:v>
                </c:pt>
                <c:pt idx="30">
                  <c:v>140.0</c:v>
                </c:pt>
                <c:pt idx="31">
                  <c:v>167.0</c:v>
                </c:pt>
                <c:pt idx="32">
                  <c:v>161.0</c:v>
                </c:pt>
                <c:pt idx="33">
                  <c:v>140.0</c:v>
                </c:pt>
                <c:pt idx="34">
                  <c:v>138.0</c:v>
                </c:pt>
                <c:pt idx="35">
                  <c:v>169.0</c:v>
                </c:pt>
                <c:pt idx="36">
                  <c:v>140.0</c:v>
                </c:pt>
                <c:pt idx="37">
                  <c:v>154.0</c:v>
                </c:pt>
                <c:pt idx="38">
                  <c:v>147.0</c:v>
                </c:pt>
                <c:pt idx="39">
                  <c:v>134.0</c:v>
                </c:pt>
                <c:pt idx="40">
                  <c:v>158.0</c:v>
                </c:pt>
                <c:pt idx="41">
                  <c:v>140.0</c:v>
                </c:pt>
                <c:pt idx="42">
                  <c:v>151.0</c:v>
                </c:pt>
                <c:pt idx="43">
                  <c:v>129.0</c:v>
                </c:pt>
                <c:pt idx="44">
                  <c:v>166.0</c:v>
                </c:pt>
                <c:pt idx="45">
                  <c:v>166.0</c:v>
                </c:pt>
                <c:pt idx="46">
                  <c:v>148.0</c:v>
                </c:pt>
                <c:pt idx="47">
                  <c:v>172.0</c:v>
                </c:pt>
                <c:pt idx="48">
                  <c:v>155.0</c:v>
                </c:pt>
                <c:pt idx="49">
                  <c:v>171.0</c:v>
                </c:pt>
                <c:pt idx="50">
                  <c:v>140.0</c:v>
                </c:pt>
                <c:pt idx="51">
                  <c:v>174.0</c:v>
                </c:pt>
              </c:numCache>
            </c:numRef>
          </c:val>
          <c:smooth val="0"/>
        </c:ser>
        <c:ser>
          <c:idx val="8"/>
          <c:order val="3"/>
          <c:tx>
            <c:v>Product 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'Customer Demand'!$B$15:$B$66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cat>
          <c:val>
            <c:numRef>
              <c:f>'Customer Demand'!$F$15:$F$66</c:f>
              <c:numCache>
                <c:formatCode>General</c:formatCode>
                <c:ptCount val="52"/>
                <c:pt idx="0">
                  <c:v>371.0</c:v>
                </c:pt>
                <c:pt idx="1">
                  <c:v>369.0</c:v>
                </c:pt>
                <c:pt idx="2">
                  <c:v>399.0</c:v>
                </c:pt>
                <c:pt idx="3">
                  <c:v>384.0</c:v>
                </c:pt>
                <c:pt idx="4">
                  <c:v>394.0</c:v>
                </c:pt>
                <c:pt idx="5">
                  <c:v>358.0</c:v>
                </c:pt>
                <c:pt idx="6">
                  <c:v>359.0</c:v>
                </c:pt>
                <c:pt idx="7">
                  <c:v>397.0</c:v>
                </c:pt>
                <c:pt idx="8">
                  <c:v>379.0</c:v>
                </c:pt>
                <c:pt idx="9">
                  <c:v>376.0</c:v>
                </c:pt>
                <c:pt idx="10">
                  <c:v>375.0</c:v>
                </c:pt>
                <c:pt idx="11">
                  <c:v>395.0</c:v>
                </c:pt>
                <c:pt idx="12">
                  <c:v>373.0</c:v>
                </c:pt>
                <c:pt idx="13">
                  <c:v>370.0</c:v>
                </c:pt>
                <c:pt idx="14">
                  <c:v>330.0</c:v>
                </c:pt>
                <c:pt idx="15">
                  <c:v>374.0</c:v>
                </c:pt>
                <c:pt idx="16">
                  <c:v>370.0</c:v>
                </c:pt>
                <c:pt idx="17">
                  <c:v>369.0</c:v>
                </c:pt>
                <c:pt idx="18">
                  <c:v>372.0</c:v>
                </c:pt>
                <c:pt idx="19">
                  <c:v>340.0</c:v>
                </c:pt>
                <c:pt idx="20">
                  <c:v>336.0</c:v>
                </c:pt>
                <c:pt idx="21">
                  <c:v>331.0</c:v>
                </c:pt>
                <c:pt idx="22">
                  <c:v>379.0</c:v>
                </c:pt>
                <c:pt idx="23">
                  <c:v>343.0</c:v>
                </c:pt>
                <c:pt idx="24">
                  <c:v>326.0</c:v>
                </c:pt>
                <c:pt idx="25">
                  <c:v>304.0</c:v>
                </c:pt>
                <c:pt idx="26">
                  <c:v>332.0</c:v>
                </c:pt>
                <c:pt idx="27">
                  <c:v>308.0</c:v>
                </c:pt>
                <c:pt idx="28">
                  <c:v>324.0</c:v>
                </c:pt>
                <c:pt idx="29">
                  <c:v>339.0</c:v>
                </c:pt>
                <c:pt idx="30">
                  <c:v>315.0</c:v>
                </c:pt>
                <c:pt idx="31">
                  <c:v>331.0</c:v>
                </c:pt>
                <c:pt idx="32">
                  <c:v>318.0</c:v>
                </c:pt>
                <c:pt idx="33">
                  <c:v>328.0</c:v>
                </c:pt>
                <c:pt idx="34">
                  <c:v>329.0</c:v>
                </c:pt>
                <c:pt idx="35">
                  <c:v>297.0</c:v>
                </c:pt>
                <c:pt idx="36">
                  <c:v>317.0</c:v>
                </c:pt>
                <c:pt idx="37">
                  <c:v>331.0</c:v>
                </c:pt>
                <c:pt idx="38">
                  <c:v>319.0</c:v>
                </c:pt>
                <c:pt idx="39">
                  <c:v>225.0</c:v>
                </c:pt>
                <c:pt idx="40">
                  <c:v>242.0</c:v>
                </c:pt>
                <c:pt idx="41">
                  <c:v>243.0</c:v>
                </c:pt>
                <c:pt idx="42">
                  <c:v>246.0</c:v>
                </c:pt>
                <c:pt idx="43">
                  <c:v>224.0</c:v>
                </c:pt>
                <c:pt idx="44">
                  <c:v>270.0</c:v>
                </c:pt>
                <c:pt idx="45">
                  <c:v>267.0</c:v>
                </c:pt>
                <c:pt idx="46">
                  <c:v>219.0</c:v>
                </c:pt>
                <c:pt idx="47">
                  <c:v>199.0</c:v>
                </c:pt>
                <c:pt idx="48">
                  <c:v>185.0</c:v>
                </c:pt>
                <c:pt idx="49">
                  <c:v>223.0</c:v>
                </c:pt>
                <c:pt idx="50">
                  <c:v>204.0</c:v>
                </c:pt>
                <c:pt idx="51">
                  <c:v>234.0</c:v>
                </c:pt>
              </c:numCache>
            </c:numRef>
          </c:val>
          <c:smooth val="0"/>
        </c:ser>
        <c:ser>
          <c:idx val="0"/>
          <c:order val="4"/>
          <c:tx>
            <c:v>Product 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'Customer Demand'!$B$15:$B$66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cat>
          <c:val>
            <c:numRef>
              <c:f>'Customer Demand'!$G$15:$G$66</c:f>
              <c:numCache>
                <c:formatCode>General</c:formatCode>
                <c:ptCount val="52"/>
                <c:pt idx="0">
                  <c:v>410.0</c:v>
                </c:pt>
                <c:pt idx="1">
                  <c:v>416.0</c:v>
                </c:pt>
                <c:pt idx="2">
                  <c:v>382.0</c:v>
                </c:pt>
                <c:pt idx="3">
                  <c:v>347.0</c:v>
                </c:pt>
                <c:pt idx="4">
                  <c:v>344.0</c:v>
                </c:pt>
                <c:pt idx="5">
                  <c:v>343.0</c:v>
                </c:pt>
                <c:pt idx="6">
                  <c:v>328.0</c:v>
                </c:pt>
                <c:pt idx="7">
                  <c:v>336.0</c:v>
                </c:pt>
                <c:pt idx="8">
                  <c:v>402.0</c:v>
                </c:pt>
                <c:pt idx="9">
                  <c:v>403.0</c:v>
                </c:pt>
                <c:pt idx="10">
                  <c:v>406.0</c:v>
                </c:pt>
                <c:pt idx="11">
                  <c:v>400.0</c:v>
                </c:pt>
                <c:pt idx="12">
                  <c:v>388.0</c:v>
                </c:pt>
                <c:pt idx="13">
                  <c:v>366.0</c:v>
                </c:pt>
                <c:pt idx="14">
                  <c:v>300.0</c:v>
                </c:pt>
                <c:pt idx="15">
                  <c:v>378.0</c:v>
                </c:pt>
                <c:pt idx="16">
                  <c:v>339.0</c:v>
                </c:pt>
                <c:pt idx="17">
                  <c:v>353.0</c:v>
                </c:pt>
                <c:pt idx="18">
                  <c:v>318.0</c:v>
                </c:pt>
                <c:pt idx="19">
                  <c:v>391.0</c:v>
                </c:pt>
                <c:pt idx="20">
                  <c:v>330.0</c:v>
                </c:pt>
                <c:pt idx="21">
                  <c:v>328.0</c:v>
                </c:pt>
                <c:pt idx="22">
                  <c:v>372.0</c:v>
                </c:pt>
                <c:pt idx="23">
                  <c:v>407.0</c:v>
                </c:pt>
                <c:pt idx="24">
                  <c:v>379.0</c:v>
                </c:pt>
                <c:pt idx="25">
                  <c:v>318.0</c:v>
                </c:pt>
                <c:pt idx="26">
                  <c:v>412.0</c:v>
                </c:pt>
                <c:pt idx="27">
                  <c:v>417.0</c:v>
                </c:pt>
                <c:pt idx="28">
                  <c:v>330.0</c:v>
                </c:pt>
                <c:pt idx="29">
                  <c:v>398.0</c:v>
                </c:pt>
                <c:pt idx="30">
                  <c:v>327.0</c:v>
                </c:pt>
                <c:pt idx="31">
                  <c:v>374.0</c:v>
                </c:pt>
                <c:pt idx="32">
                  <c:v>404.0</c:v>
                </c:pt>
                <c:pt idx="33">
                  <c:v>315.0</c:v>
                </c:pt>
                <c:pt idx="34">
                  <c:v>403.0</c:v>
                </c:pt>
                <c:pt idx="35">
                  <c:v>376.0</c:v>
                </c:pt>
                <c:pt idx="36">
                  <c:v>370.0</c:v>
                </c:pt>
                <c:pt idx="37">
                  <c:v>311.0</c:v>
                </c:pt>
                <c:pt idx="38">
                  <c:v>308.0</c:v>
                </c:pt>
                <c:pt idx="39">
                  <c:v>371.0</c:v>
                </c:pt>
                <c:pt idx="40">
                  <c:v>363.0</c:v>
                </c:pt>
                <c:pt idx="41">
                  <c:v>386.0</c:v>
                </c:pt>
                <c:pt idx="42">
                  <c:v>394.0</c:v>
                </c:pt>
                <c:pt idx="43">
                  <c:v>346.0</c:v>
                </c:pt>
                <c:pt idx="44">
                  <c:v>312.0</c:v>
                </c:pt>
                <c:pt idx="45">
                  <c:v>367.0</c:v>
                </c:pt>
                <c:pt idx="46">
                  <c:v>384.0</c:v>
                </c:pt>
                <c:pt idx="47">
                  <c:v>388.0</c:v>
                </c:pt>
                <c:pt idx="48">
                  <c:v>338.0</c:v>
                </c:pt>
                <c:pt idx="49">
                  <c:v>308.0</c:v>
                </c:pt>
                <c:pt idx="50">
                  <c:v>332.0</c:v>
                </c:pt>
                <c:pt idx="51">
                  <c:v>354.0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81280"/>
        <c:axId val="886097408"/>
      </c:lineChart>
      <c:catAx>
        <c:axId val="91298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(Weeks)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097408"/>
        <c:crosses val="autoZero"/>
        <c:auto val="1"/>
        <c:lblAlgn val="ctr"/>
        <c:lblOffset val="100"/>
        <c:noMultiLvlLbl val="0"/>
      </c:catAx>
      <c:valAx>
        <c:axId val="886097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'Customer Demand'!$B$15:$B$66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Regression_Product4!$C$25:$C$76</c:f>
              <c:numCache>
                <c:formatCode>General</c:formatCode>
                <c:ptCount val="52"/>
                <c:pt idx="0">
                  <c:v>-39.35631349782301</c:v>
                </c:pt>
                <c:pt idx="1">
                  <c:v>-37.81443695039707</c:v>
                </c:pt>
                <c:pt idx="2">
                  <c:v>-4.272560402971123</c:v>
                </c:pt>
                <c:pt idx="3">
                  <c:v>-15.73068385554518</c:v>
                </c:pt>
                <c:pt idx="4">
                  <c:v>-2.188807308119237</c:v>
                </c:pt>
                <c:pt idx="5">
                  <c:v>-34.64693076069329</c:v>
                </c:pt>
                <c:pt idx="6">
                  <c:v>-30.10505421326741</c:v>
                </c:pt>
                <c:pt idx="7">
                  <c:v>11.43682233415853</c:v>
                </c:pt>
                <c:pt idx="8">
                  <c:v>-3.021301118415522</c:v>
                </c:pt>
                <c:pt idx="9">
                  <c:v>-2.479424570989579</c:v>
                </c:pt>
                <c:pt idx="10">
                  <c:v>0.062451976436364</c:v>
                </c:pt>
                <c:pt idx="11">
                  <c:v>23.60432852386231</c:v>
                </c:pt>
                <c:pt idx="12">
                  <c:v>5.14620507128825</c:v>
                </c:pt>
                <c:pt idx="13">
                  <c:v>5.688081618714193</c:v>
                </c:pt>
                <c:pt idx="14">
                  <c:v>-30.77004183385986</c:v>
                </c:pt>
                <c:pt idx="15">
                  <c:v>16.77183471356608</c:v>
                </c:pt>
                <c:pt idx="16">
                  <c:v>16.31371126099202</c:v>
                </c:pt>
                <c:pt idx="17">
                  <c:v>18.85558780841797</c:v>
                </c:pt>
                <c:pt idx="18">
                  <c:v>25.39746435584391</c:v>
                </c:pt>
                <c:pt idx="19">
                  <c:v>-3.060659096730205</c:v>
                </c:pt>
                <c:pt idx="20">
                  <c:v>-3.518782549304206</c:v>
                </c:pt>
                <c:pt idx="21">
                  <c:v>-4.97690600187832</c:v>
                </c:pt>
                <c:pt idx="22">
                  <c:v>46.56497054554768</c:v>
                </c:pt>
                <c:pt idx="23">
                  <c:v>14.10684709297357</c:v>
                </c:pt>
                <c:pt idx="24">
                  <c:v>0.64872364039951</c:v>
                </c:pt>
                <c:pt idx="25">
                  <c:v>-17.80939981217455</c:v>
                </c:pt>
                <c:pt idx="26">
                  <c:v>13.7324767352514</c:v>
                </c:pt>
                <c:pt idx="27">
                  <c:v>-6.72564671732266</c:v>
                </c:pt>
                <c:pt idx="28">
                  <c:v>12.81622983010328</c:v>
                </c:pt>
                <c:pt idx="29">
                  <c:v>31.35810637752922</c:v>
                </c:pt>
                <c:pt idx="30">
                  <c:v>10.89998292495517</c:v>
                </c:pt>
                <c:pt idx="31">
                  <c:v>30.44185947238111</c:v>
                </c:pt>
                <c:pt idx="32">
                  <c:v>20.98373601980705</c:v>
                </c:pt>
                <c:pt idx="33">
                  <c:v>34.525612567233</c:v>
                </c:pt>
                <c:pt idx="34">
                  <c:v>39.06748911465888</c:v>
                </c:pt>
                <c:pt idx="35">
                  <c:v>10.60936566208488</c:v>
                </c:pt>
                <c:pt idx="36">
                  <c:v>34.15124220951077</c:v>
                </c:pt>
                <c:pt idx="37">
                  <c:v>51.69311875693676</c:v>
                </c:pt>
                <c:pt idx="38">
                  <c:v>43.23499530436266</c:v>
                </c:pt>
                <c:pt idx="39">
                  <c:v>-47.2231281482114</c:v>
                </c:pt>
                <c:pt idx="40">
                  <c:v>-26.68125160078546</c:v>
                </c:pt>
                <c:pt idx="41">
                  <c:v>-22.13937505335951</c:v>
                </c:pt>
                <c:pt idx="42">
                  <c:v>-15.59749850593357</c:v>
                </c:pt>
                <c:pt idx="43">
                  <c:v>-34.05562195850763</c:v>
                </c:pt>
                <c:pt idx="44">
                  <c:v>15.48625458891831</c:v>
                </c:pt>
                <c:pt idx="45">
                  <c:v>16.02813113634426</c:v>
                </c:pt>
                <c:pt idx="46">
                  <c:v>-28.42999231622983</c:v>
                </c:pt>
                <c:pt idx="47">
                  <c:v>-44.88811576880388</c:v>
                </c:pt>
                <c:pt idx="48">
                  <c:v>-55.34623922137794</c:v>
                </c:pt>
                <c:pt idx="49">
                  <c:v>-13.804362673952</c:v>
                </c:pt>
                <c:pt idx="50">
                  <c:v>-29.26248612652606</c:v>
                </c:pt>
                <c:pt idx="51">
                  <c:v>4.279390420899886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449296"/>
        <c:axId val="914207728"/>
      </c:scatterChart>
      <c:valAx>
        <c:axId val="90944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07728"/>
        <c:crosses val="autoZero"/>
        <c:crossBetween val="midCat"/>
      </c:valAx>
      <c:valAx>
        <c:axId val="91420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4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'Customer Demand'!$B$15:$B$66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'Customer Demand'!$F$15:$F$66</c:f>
              <c:numCache>
                <c:formatCode>General</c:formatCode>
                <c:ptCount val="52"/>
                <c:pt idx="0">
                  <c:v>371.0</c:v>
                </c:pt>
                <c:pt idx="1">
                  <c:v>369.0</c:v>
                </c:pt>
                <c:pt idx="2">
                  <c:v>399.0</c:v>
                </c:pt>
                <c:pt idx="3">
                  <c:v>384.0</c:v>
                </c:pt>
                <c:pt idx="4">
                  <c:v>394.0</c:v>
                </c:pt>
                <c:pt idx="5">
                  <c:v>358.0</c:v>
                </c:pt>
                <c:pt idx="6">
                  <c:v>359.0</c:v>
                </c:pt>
                <c:pt idx="7">
                  <c:v>397.0</c:v>
                </c:pt>
                <c:pt idx="8">
                  <c:v>379.0</c:v>
                </c:pt>
                <c:pt idx="9">
                  <c:v>376.0</c:v>
                </c:pt>
                <c:pt idx="10">
                  <c:v>375.0</c:v>
                </c:pt>
                <c:pt idx="11">
                  <c:v>395.0</c:v>
                </c:pt>
                <c:pt idx="12">
                  <c:v>373.0</c:v>
                </c:pt>
                <c:pt idx="13">
                  <c:v>370.0</c:v>
                </c:pt>
                <c:pt idx="14">
                  <c:v>330.0</c:v>
                </c:pt>
                <c:pt idx="15">
                  <c:v>374.0</c:v>
                </c:pt>
                <c:pt idx="16">
                  <c:v>370.0</c:v>
                </c:pt>
                <c:pt idx="17">
                  <c:v>369.0</c:v>
                </c:pt>
                <c:pt idx="18">
                  <c:v>372.0</c:v>
                </c:pt>
                <c:pt idx="19">
                  <c:v>340.0</c:v>
                </c:pt>
                <c:pt idx="20">
                  <c:v>336.0</c:v>
                </c:pt>
                <c:pt idx="21">
                  <c:v>331.0</c:v>
                </c:pt>
                <c:pt idx="22">
                  <c:v>379.0</c:v>
                </c:pt>
                <c:pt idx="23">
                  <c:v>343.0</c:v>
                </c:pt>
                <c:pt idx="24">
                  <c:v>326.0</c:v>
                </c:pt>
                <c:pt idx="25">
                  <c:v>304.0</c:v>
                </c:pt>
                <c:pt idx="26">
                  <c:v>332.0</c:v>
                </c:pt>
                <c:pt idx="27">
                  <c:v>308.0</c:v>
                </c:pt>
                <c:pt idx="28">
                  <c:v>324.0</c:v>
                </c:pt>
                <c:pt idx="29">
                  <c:v>339.0</c:v>
                </c:pt>
                <c:pt idx="30">
                  <c:v>315.0</c:v>
                </c:pt>
                <c:pt idx="31">
                  <c:v>331.0</c:v>
                </c:pt>
                <c:pt idx="32">
                  <c:v>318.0</c:v>
                </c:pt>
                <c:pt idx="33">
                  <c:v>328.0</c:v>
                </c:pt>
                <c:pt idx="34">
                  <c:v>329.0</c:v>
                </c:pt>
                <c:pt idx="35">
                  <c:v>297.0</c:v>
                </c:pt>
                <c:pt idx="36">
                  <c:v>317.0</c:v>
                </c:pt>
                <c:pt idx="37">
                  <c:v>331.0</c:v>
                </c:pt>
                <c:pt idx="38">
                  <c:v>319.0</c:v>
                </c:pt>
                <c:pt idx="39">
                  <c:v>225.0</c:v>
                </c:pt>
                <c:pt idx="40">
                  <c:v>242.0</c:v>
                </c:pt>
                <c:pt idx="41">
                  <c:v>243.0</c:v>
                </c:pt>
                <c:pt idx="42">
                  <c:v>246.0</c:v>
                </c:pt>
                <c:pt idx="43">
                  <c:v>224.0</c:v>
                </c:pt>
                <c:pt idx="44">
                  <c:v>270.0</c:v>
                </c:pt>
                <c:pt idx="45">
                  <c:v>267.0</c:v>
                </c:pt>
                <c:pt idx="46">
                  <c:v>219.0</c:v>
                </c:pt>
                <c:pt idx="47">
                  <c:v>199.0</c:v>
                </c:pt>
                <c:pt idx="48">
                  <c:v>185.0</c:v>
                </c:pt>
                <c:pt idx="49">
                  <c:v>223.0</c:v>
                </c:pt>
                <c:pt idx="50">
                  <c:v>204.0</c:v>
                </c:pt>
                <c:pt idx="51">
                  <c:v>234.0</c:v>
                </c:pt>
              </c:numCache>
            </c:numRef>
          </c:yVal>
          <c:smooth val="0"/>
        </c:ser>
        <c:ser>
          <c:idx val="1"/>
          <c:order val="1"/>
          <c:tx>
            <c:v>Predicted Product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'Customer Demand'!$B$15:$B$66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Regression_Product4!$B$25:$B$76</c:f>
              <c:numCache>
                <c:formatCode>General</c:formatCode>
                <c:ptCount val="52"/>
                <c:pt idx="0">
                  <c:v>410.356313497823</c:v>
                </c:pt>
                <c:pt idx="1">
                  <c:v>406.8144369503971</c:v>
                </c:pt>
                <c:pt idx="2">
                  <c:v>403.2725604029711</c:v>
                </c:pt>
                <c:pt idx="3">
                  <c:v>399.7306838555452</c:v>
                </c:pt>
                <c:pt idx="4">
                  <c:v>396.1888073081192</c:v>
                </c:pt>
                <c:pt idx="5">
                  <c:v>392.6469307606933</c:v>
                </c:pt>
                <c:pt idx="6">
                  <c:v>389.1050542132674</c:v>
                </c:pt>
                <c:pt idx="7">
                  <c:v>385.5631776658415</c:v>
                </c:pt>
                <c:pt idx="8">
                  <c:v>382.0213011184155</c:v>
                </c:pt>
                <c:pt idx="9">
                  <c:v>378.4794245709896</c:v>
                </c:pt>
                <c:pt idx="10">
                  <c:v>374.9375480235636</c:v>
                </c:pt>
                <c:pt idx="11">
                  <c:v>371.3956714761377</c:v>
                </c:pt>
                <c:pt idx="12">
                  <c:v>367.8537949287117</c:v>
                </c:pt>
                <c:pt idx="13">
                  <c:v>364.3119183812858</c:v>
                </c:pt>
                <c:pt idx="14">
                  <c:v>360.7700418338598</c:v>
                </c:pt>
                <c:pt idx="15">
                  <c:v>357.2281652864339</c:v>
                </c:pt>
                <c:pt idx="16">
                  <c:v>353.686288739008</c:v>
                </c:pt>
                <c:pt idx="17">
                  <c:v>350.144412191582</c:v>
                </c:pt>
                <c:pt idx="18">
                  <c:v>346.6025356441561</c:v>
                </c:pt>
                <c:pt idx="19">
                  <c:v>343.0606590967302</c:v>
                </c:pt>
                <c:pt idx="20">
                  <c:v>339.5187825493042</c:v>
                </c:pt>
                <c:pt idx="21">
                  <c:v>335.9769060018783</c:v>
                </c:pt>
                <c:pt idx="22">
                  <c:v>332.4350294544523</c:v>
                </c:pt>
                <c:pt idx="23">
                  <c:v>328.8931529070264</c:v>
                </c:pt>
                <c:pt idx="24">
                  <c:v>325.3512763596005</c:v>
                </c:pt>
                <c:pt idx="25">
                  <c:v>321.8093998121745</c:v>
                </c:pt>
                <c:pt idx="26">
                  <c:v>318.2675232647486</c:v>
                </c:pt>
                <c:pt idx="27">
                  <c:v>314.7256467173227</c:v>
                </c:pt>
                <c:pt idx="28">
                  <c:v>311.1837701698967</c:v>
                </c:pt>
                <c:pt idx="29">
                  <c:v>307.6418936224708</c:v>
                </c:pt>
                <c:pt idx="30">
                  <c:v>304.1000170750448</c:v>
                </c:pt>
                <c:pt idx="31">
                  <c:v>300.5581405276189</c:v>
                </c:pt>
                <c:pt idx="32">
                  <c:v>297.0162639801929</c:v>
                </c:pt>
                <c:pt idx="33">
                  <c:v>293.474387432767</c:v>
                </c:pt>
                <c:pt idx="34">
                  <c:v>289.9325108853411</c:v>
                </c:pt>
                <c:pt idx="35">
                  <c:v>286.3906343379151</c:v>
                </c:pt>
                <c:pt idx="36">
                  <c:v>282.8487577904892</c:v>
                </c:pt>
                <c:pt idx="37">
                  <c:v>279.3068812430632</c:v>
                </c:pt>
                <c:pt idx="38">
                  <c:v>275.7650046956373</c:v>
                </c:pt>
                <c:pt idx="39">
                  <c:v>272.2231281482114</c:v>
                </c:pt>
                <c:pt idx="40">
                  <c:v>268.6812516007855</c:v>
                </c:pt>
                <c:pt idx="41">
                  <c:v>265.1393750533595</c:v>
                </c:pt>
                <c:pt idx="42">
                  <c:v>261.5974985059336</c:v>
                </c:pt>
                <c:pt idx="43">
                  <c:v>258.0556219585076</c:v>
                </c:pt>
                <c:pt idx="44">
                  <c:v>254.5137454110817</c:v>
                </c:pt>
                <c:pt idx="45">
                  <c:v>250.9718688636557</c:v>
                </c:pt>
                <c:pt idx="46">
                  <c:v>247.4299923162298</c:v>
                </c:pt>
                <c:pt idx="47">
                  <c:v>243.8881157688039</c:v>
                </c:pt>
                <c:pt idx="48">
                  <c:v>240.3462392213779</c:v>
                </c:pt>
                <c:pt idx="49">
                  <c:v>236.804362673952</c:v>
                </c:pt>
                <c:pt idx="50">
                  <c:v>233.2624861265261</c:v>
                </c:pt>
                <c:pt idx="51">
                  <c:v>229.7206095791001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83072"/>
        <c:axId val="909122784"/>
      </c:scatterChart>
      <c:valAx>
        <c:axId val="91338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22784"/>
        <c:crosses val="autoZero"/>
        <c:crossBetween val="midCat"/>
      </c:valAx>
      <c:valAx>
        <c:axId val="909122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4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8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'Customer Demand'!$B$15:$B$66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Regression_Product5!$C$25:$C$76</c:f>
              <c:numCache>
                <c:formatCode>General</c:formatCode>
                <c:ptCount val="52"/>
                <c:pt idx="0">
                  <c:v>35.90203193033386</c:v>
                </c:pt>
                <c:pt idx="1">
                  <c:v>42.34026295569026</c:v>
                </c:pt>
                <c:pt idx="2">
                  <c:v>8.778493981046722</c:v>
                </c:pt>
                <c:pt idx="3">
                  <c:v>-25.78327499359682</c:v>
                </c:pt>
                <c:pt idx="4">
                  <c:v>-28.34504396824036</c:v>
                </c:pt>
                <c:pt idx="5">
                  <c:v>-28.90681294288396</c:v>
                </c:pt>
                <c:pt idx="6">
                  <c:v>-43.4685819175275</c:v>
                </c:pt>
                <c:pt idx="7">
                  <c:v>-35.03035089217104</c:v>
                </c:pt>
                <c:pt idx="8">
                  <c:v>31.40788013318536</c:v>
                </c:pt>
                <c:pt idx="9">
                  <c:v>32.84611115854182</c:v>
                </c:pt>
                <c:pt idx="10">
                  <c:v>36.28434218389827</c:v>
                </c:pt>
                <c:pt idx="11">
                  <c:v>30.72257320925468</c:v>
                </c:pt>
                <c:pt idx="12">
                  <c:v>19.16080423461113</c:v>
                </c:pt>
                <c:pt idx="13">
                  <c:v>-2.400964740032406</c:v>
                </c:pt>
                <c:pt idx="14">
                  <c:v>-67.96273371467595</c:v>
                </c:pt>
                <c:pt idx="15">
                  <c:v>10.47549731068045</c:v>
                </c:pt>
                <c:pt idx="16">
                  <c:v>-28.08627166396309</c:v>
                </c:pt>
                <c:pt idx="17">
                  <c:v>-13.64804063860663</c:v>
                </c:pt>
                <c:pt idx="18">
                  <c:v>-48.20980961325023</c:v>
                </c:pt>
                <c:pt idx="19">
                  <c:v>25.22842141210623</c:v>
                </c:pt>
                <c:pt idx="20">
                  <c:v>-35.33334756253731</c:v>
                </c:pt>
                <c:pt idx="21">
                  <c:v>-36.8951165371809</c:v>
                </c:pt>
                <c:pt idx="22">
                  <c:v>7.543114488175547</c:v>
                </c:pt>
                <c:pt idx="23">
                  <c:v>42.98134551353201</c:v>
                </c:pt>
                <c:pt idx="24">
                  <c:v>15.41957653888846</c:v>
                </c:pt>
                <c:pt idx="25">
                  <c:v>-45.14219243575513</c:v>
                </c:pt>
                <c:pt idx="26">
                  <c:v>49.29603858960132</c:v>
                </c:pt>
                <c:pt idx="27">
                  <c:v>54.73426961495778</c:v>
                </c:pt>
                <c:pt idx="28">
                  <c:v>-31.82749935968582</c:v>
                </c:pt>
                <c:pt idx="29">
                  <c:v>36.61073166567064</c:v>
                </c:pt>
                <c:pt idx="30">
                  <c:v>-33.9510373089729</c:v>
                </c:pt>
                <c:pt idx="31">
                  <c:v>13.48719371638356</c:v>
                </c:pt>
                <c:pt idx="32">
                  <c:v>43.92542474173996</c:v>
                </c:pt>
                <c:pt idx="33">
                  <c:v>-44.63634423290358</c:v>
                </c:pt>
                <c:pt idx="34">
                  <c:v>43.80188679245288</c:v>
                </c:pt>
                <c:pt idx="35">
                  <c:v>17.24011781780928</c:v>
                </c:pt>
                <c:pt idx="36">
                  <c:v>11.67834884316574</c:v>
                </c:pt>
                <c:pt idx="37">
                  <c:v>-46.88342013147781</c:v>
                </c:pt>
                <c:pt idx="38">
                  <c:v>-49.44518910612134</c:v>
                </c:pt>
                <c:pt idx="39">
                  <c:v>13.99304191923505</c:v>
                </c:pt>
                <c:pt idx="40">
                  <c:v>6.431272944591512</c:v>
                </c:pt>
                <c:pt idx="41">
                  <c:v>29.86950396994797</c:v>
                </c:pt>
                <c:pt idx="42">
                  <c:v>38.30773499530437</c:v>
                </c:pt>
                <c:pt idx="43">
                  <c:v>-9.25403397933917</c:v>
                </c:pt>
                <c:pt idx="44">
                  <c:v>-42.81580295398271</c:v>
                </c:pt>
                <c:pt idx="45">
                  <c:v>12.6224280713737</c:v>
                </c:pt>
                <c:pt idx="46">
                  <c:v>30.06065909673015</c:v>
                </c:pt>
                <c:pt idx="47">
                  <c:v>34.49889012208661</c:v>
                </c:pt>
                <c:pt idx="48">
                  <c:v>-15.06287885255693</c:v>
                </c:pt>
                <c:pt idx="49">
                  <c:v>-44.62464782720053</c:v>
                </c:pt>
                <c:pt idx="50">
                  <c:v>-20.18641680184408</c:v>
                </c:pt>
                <c:pt idx="51">
                  <c:v>2.251814223512383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512288"/>
        <c:axId val="910976976"/>
      </c:scatterChart>
      <c:valAx>
        <c:axId val="90751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976976"/>
        <c:crosses val="autoZero"/>
        <c:crossBetween val="midCat"/>
      </c:valAx>
      <c:valAx>
        <c:axId val="910976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'Customer Demand'!$B$15:$B$66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'Customer Demand'!$G$15:$G$66</c:f>
              <c:numCache>
                <c:formatCode>General</c:formatCode>
                <c:ptCount val="52"/>
                <c:pt idx="0">
                  <c:v>410.0</c:v>
                </c:pt>
                <c:pt idx="1">
                  <c:v>416.0</c:v>
                </c:pt>
                <c:pt idx="2">
                  <c:v>382.0</c:v>
                </c:pt>
                <c:pt idx="3">
                  <c:v>347.0</c:v>
                </c:pt>
                <c:pt idx="4">
                  <c:v>344.0</c:v>
                </c:pt>
                <c:pt idx="5">
                  <c:v>343.0</c:v>
                </c:pt>
                <c:pt idx="6">
                  <c:v>328.0</c:v>
                </c:pt>
                <c:pt idx="7">
                  <c:v>336.0</c:v>
                </c:pt>
                <c:pt idx="8">
                  <c:v>402.0</c:v>
                </c:pt>
                <c:pt idx="9">
                  <c:v>403.0</c:v>
                </c:pt>
                <c:pt idx="10">
                  <c:v>406.0</c:v>
                </c:pt>
                <c:pt idx="11">
                  <c:v>400.0</c:v>
                </c:pt>
                <c:pt idx="12">
                  <c:v>388.0</c:v>
                </c:pt>
                <c:pt idx="13">
                  <c:v>366.0</c:v>
                </c:pt>
                <c:pt idx="14">
                  <c:v>300.0</c:v>
                </c:pt>
                <c:pt idx="15">
                  <c:v>378.0</c:v>
                </c:pt>
                <c:pt idx="16">
                  <c:v>339.0</c:v>
                </c:pt>
                <c:pt idx="17">
                  <c:v>353.0</c:v>
                </c:pt>
                <c:pt idx="18">
                  <c:v>318.0</c:v>
                </c:pt>
                <c:pt idx="19">
                  <c:v>391.0</c:v>
                </c:pt>
                <c:pt idx="20">
                  <c:v>330.0</c:v>
                </c:pt>
                <c:pt idx="21">
                  <c:v>328.0</c:v>
                </c:pt>
                <c:pt idx="22">
                  <c:v>372.0</c:v>
                </c:pt>
                <c:pt idx="23">
                  <c:v>407.0</c:v>
                </c:pt>
                <c:pt idx="24">
                  <c:v>379.0</c:v>
                </c:pt>
                <c:pt idx="25">
                  <c:v>318.0</c:v>
                </c:pt>
                <c:pt idx="26">
                  <c:v>412.0</c:v>
                </c:pt>
                <c:pt idx="27">
                  <c:v>417.0</c:v>
                </c:pt>
                <c:pt idx="28">
                  <c:v>330.0</c:v>
                </c:pt>
                <c:pt idx="29">
                  <c:v>398.0</c:v>
                </c:pt>
                <c:pt idx="30">
                  <c:v>327.0</c:v>
                </c:pt>
                <c:pt idx="31">
                  <c:v>374.0</c:v>
                </c:pt>
                <c:pt idx="32">
                  <c:v>404.0</c:v>
                </c:pt>
                <c:pt idx="33">
                  <c:v>315.0</c:v>
                </c:pt>
                <c:pt idx="34">
                  <c:v>403.0</c:v>
                </c:pt>
                <c:pt idx="35">
                  <c:v>376.0</c:v>
                </c:pt>
                <c:pt idx="36">
                  <c:v>370.0</c:v>
                </c:pt>
                <c:pt idx="37">
                  <c:v>311.0</c:v>
                </c:pt>
                <c:pt idx="38">
                  <c:v>308.0</c:v>
                </c:pt>
                <c:pt idx="39">
                  <c:v>371.0</c:v>
                </c:pt>
                <c:pt idx="40">
                  <c:v>363.0</c:v>
                </c:pt>
                <c:pt idx="41">
                  <c:v>386.0</c:v>
                </c:pt>
                <c:pt idx="42">
                  <c:v>394.0</c:v>
                </c:pt>
                <c:pt idx="43">
                  <c:v>346.0</c:v>
                </c:pt>
                <c:pt idx="44">
                  <c:v>312.0</c:v>
                </c:pt>
                <c:pt idx="45">
                  <c:v>367.0</c:v>
                </c:pt>
                <c:pt idx="46">
                  <c:v>384.0</c:v>
                </c:pt>
                <c:pt idx="47">
                  <c:v>388.0</c:v>
                </c:pt>
                <c:pt idx="48">
                  <c:v>338.0</c:v>
                </c:pt>
                <c:pt idx="49">
                  <c:v>308.0</c:v>
                </c:pt>
                <c:pt idx="50">
                  <c:v>332.0</c:v>
                </c:pt>
                <c:pt idx="51">
                  <c:v>354.0</c:v>
                </c:pt>
              </c:numCache>
            </c:numRef>
          </c:yVal>
          <c:smooth val="0"/>
        </c:ser>
        <c:ser>
          <c:idx val="1"/>
          <c:order val="1"/>
          <c:tx>
            <c:v>Predicted Product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'Customer Demand'!$B$15:$B$66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Regression_Product5!$B$25:$B$76</c:f>
              <c:numCache>
                <c:formatCode>General</c:formatCode>
                <c:ptCount val="52"/>
                <c:pt idx="0">
                  <c:v>374.0979680696661</c:v>
                </c:pt>
                <c:pt idx="1">
                  <c:v>373.6597370443097</c:v>
                </c:pt>
                <c:pt idx="2">
                  <c:v>373.2215060189533</c:v>
                </c:pt>
                <c:pt idx="3">
                  <c:v>372.7832749935968</c:v>
                </c:pt>
                <c:pt idx="4">
                  <c:v>372.3450439682404</c:v>
                </c:pt>
                <c:pt idx="5">
                  <c:v>371.906812942884</c:v>
                </c:pt>
                <c:pt idx="6">
                  <c:v>371.4685819175275</c:v>
                </c:pt>
                <c:pt idx="7">
                  <c:v>371.030350892171</c:v>
                </c:pt>
                <c:pt idx="8">
                  <c:v>370.5921198668146</c:v>
                </c:pt>
                <c:pt idx="9">
                  <c:v>370.1538888414581</c:v>
                </c:pt>
                <c:pt idx="10">
                  <c:v>369.7156578161017</c:v>
                </c:pt>
                <c:pt idx="11">
                  <c:v>369.2774267907453</c:v>
                </c:pt>
                <c:pt idx="12">
                  <c:v>368.8391957653889</c:v>
                </c:pt>
                <c:pt idx="13">
                  <c:v>368.4009647400324</c:v>
                </c:pt>
                <c:pt idx="14">
                  <c:v>367.9627337146759</c:v>
                </c:pt>
                <c:pt idx="15">
                  <c:v>367.5245026893195</c:v>
                </c:pt>
                <c:pt idx="16">
                  <c:v>367.0862716639631</c:v>
                </c:pt>
                <c:pt idx="17">
                  <c:v>366.6480406386066</c:v>
                </c:pt>
                <c:pt idx="18">
                  <c:v>366.2098096132502</c:v>
                </c:pt>
                <c:pt idx="19">
                  <c:v>365.7715785878938</c:v>
                </c:pt>
                <c:pt idx="20">
                  <c:v>365.3333475625373</c:v>
                </c:pt>
                <c:pt idx="21">
                  <c:v>364.8951165371809</c:v>
                </c:pt>
                <c:pt idx="22">
                  <c:v>364.4568855118245</c:v>
                </c:pt>
                <c:pt idx="23">
                  <c:v>364.018654486468</c:v>
                </c:pt>
                <c:pt idx="24">
                  <c:v>363.5804234611115</c:v>
                </c:pt>
                <c:pt idx="25">
                  <c:v>363.1421924357551</c:v>
                </c:pt>
                <c:pt idx="26">
                  <c:v>362.7039614103987</c:v>
                </c:pt>
                <c:pt idx="27">
                  <c:v>362.2657303850422</c:v>
                </c:pt>
                <c:pt idx="28">
                  <c:v>361.8274993596858</c:v>
                </c:pt>
                <c:pt idx="29">
                  <c:v>361.3892683343293</c:v>
                </c:pt>
                <c:pt idx="30">
                  <c:v>360.9510373089729</c:v>
                </c:pt>
                <c:pt idx="31">
                  <c:v>360.5128062836164</c:v>
                </c:pt>
                <c:pt idx="32">
                  <c:v>360.07457525826</c:v>
                </c:pt>
                <c:pt idx="33">
                  <c:v>359.6363442329036</c:v>
                </c:pt>
                <c:pt idx="34">
                  <c:v>359.1981132075471</c:v>
                </c:pt>
                <c:pt idx="35">
                  <c:v>358.7598821821907</c:v>
                </c:pt>
                <c:pt idx="36">
                  <c:v>358.3216511568343</c:v>
                </c:pt>
                <c:pt idx="37">
                  <c:v>357.8834201314778</c:v>
                </c:pt>
                <c:pt idx="38">
                  <c:v>357.4451891061213</c:v>
                </c:pt>
                <c:pt idx="39">
                  <c:v>357.0069580807649</c:v>
                </c:pt>
                <c:pt idx="40">
                  <c:v>356.5687270554085</c:v>
                </c:pt>
                <c:pt idx="41">
                  <c:v>356.130496030052</c:v>
                </c:pt>
                <c:pt idx="42">
                  <c:v>355.6922650046956</c:v>
                </c:pt>
                <c:pt idx="43">
                  <c:v>355.2540339793392</c:v>
                </c:pt>
                <c:pt idx="44">
                  <c:v>354.8158029539827</c:v>
                </c:pt>
                <c:pt idx="45">
                  <c:v>354.3775719286263</c:v>
                </c:pt>
                <c:pt idx="46">
                  <c:v>353.9393409032699</c:v>
                </c:pt>
                <c:pt idx="47">
                  <c:v>353.5011098779134</c:v>
                </c:pt>
                <c:pt idx="48">
                  <c:v>353.062878852557</c:v>
                </c:pt>
                <c:pt idx="49">
                  <c:v>352.6246478272005</c:v>
                </c:pt>
                <c:pt idx="50">
                  <c:v>352.1864168018441</c:v>
                </c:pt>
                <c:pt idx="51">
                  <c:v>351.7481857764876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919392"/>
        <c:axId val="913537952"/>
      </c:scatterChart>
      <c:valAx>
        <c:axId val="90991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37952"/>
        <c:crosses val="autoZero"/>
        <c:crossBetween val="midCat"/>
      </c:valAx>
      <c:valAx>
        <c:axId val="913537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1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Trend vs. 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82550">
                <a:solidFill>
                  <a:schemeClr val="accent1"/>
                </a:solidFill>
                <a:headEnd type="none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Analysis!$D$48:$D$52</c:f>
              <c:numCache>
                <c:formatCode>General</c:formatCode>
                <c:ptCount val="5"/>
                <c:pt idx="0">
                  <c:v>-0.0575</c:v>
                </c:pt>
                <c:pt idx="1">
                  <c:v>1.8904</c:v>
                </c:pt>
                <c:pt idx="2">
                  <c:v>0.1049</c:v>
                </c:pt>
                <c:pt idx="3">
                  <c:v>-3.5419</c:v>
                </c:pt>
                <c:pt idx="4">
                  <c:v>-0.4382</c:v>
                </c:pt>
              </c:numCache>
            </c:numRef>
          </c:xVal>
          <c:yVal>
            <c:numRef>
              <c:f>Analysis!$E$48:$E$52</c:f>
              <c:numCache>
                <c:formatCode>General</c:formatCode>
                <c:ptCount val="5"/>
                <c:pt idx="0">
                  <c:v>6.0</c:v>
                </c:pt>
                <c:pt idx="1">
                  <c:v>7.199999999999999</c:v>
                </c:pt>
                <c:pt idx="2">
                  <c:v>3.6</c:v>
                </c:pt>
                <c:pt idx="3">
                  <c:v>4.2</c:v>
                </c:pt>
                <c:pt idx="4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528848"/>
        <c:axId val="887946048"/>
      </c:scatterChart>
      <c:valAx>
        <c:axId val="88752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Linear Trend</a:t>
                </a:r>
              </a:p>
            </c:rich>
          </c:tx>
          <c:layout>
            <c:manualLayout>
              <c:xMode val="edge"/>
              <c:yMode val="edge"/>
              <c:x val="0.466803788759776"/>
              <c:y val="0.926903655871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46048"/>
        <c:crosses val="autoZero"/>
        <c:crossBetween val="midCat"/>
      </c:valAx>
      <c:valAx>
        <c:axId val="887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Profit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2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Value vs. Risk Tradeoff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'Customer Demand'!$C$69:$G$69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'Customer Demand'!$C$67:$G$67</c:f>
              <c:numCache>
                <c:formatCode>0</c:formatCode>
                <c:ptCount val="5"/>
                <c:pt idx="0">
                  <c:v>318.5</c:v>
                </c:pt>
                <c:pt idx="1">
                  <c:v>248.7692307692308</c:v>
                </c:pt>
                <c:pt idx="2">
                  <c:v>150.6538461538462</c:v>
                </c:pt>
                <c:pt idx="3">
                  <c:v>320.0384615384615</c:v>
                </c:pt>
                <c:pt idx="4">
                  <c:v>362.9230769230769</c:v>
                </c:pt>
              </c:numCache>
            </c:numRef>
          </c:xVal>
          <c:yVal>
            <c:numRef>
              <c:f>'Customer Demand'!$C$68:$G$68</c:f>
              <c:numCache>
                <c:formatCode>General</c:formatCode>
                <c:ptCount val="5"/>
                <c:pt idx="0">
                  <c:v>47.0887772316979</c:v>
                </c:pt>
                <c:pt idx="1">
                  <c:v>35.91526814143528</c:v>
                </c:pt>
                <c:pt idx="2">
                  <c:v>13.62938666982029</c:v>
                </c:pt>
                <c:pt idx="3">
                  <c:v>59.7333819825809</c:v>
                </c:pt>
                <c:pt idx="4">
                  <c:v>34.41719027499687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42400"/>
        <c:axId val="932919984"/>
      </c:scatterChart>
      <c:valAx>
        <c:axId val="8096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19984"/>
        <c:crosses val="autoZero"/>
        <c:crossBetween val="midCat"/>
      </c:valAx>
      <c:valAx>
        <c:axId val="9329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26477798522607"/>
          <c:y val="0.077512077294686"/>
          <c:w val="0.856094488188976"/>
          <c:h val="0.83262067785005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'Customer Demand'!$B$15:$B$66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Regression_Product1!$C$25:$C$76</c:f>
              <c:numCache>
                <c:formatCode>General</c:formatCode>
                <c:ptCount val="52"/>
                <c:pt idx="0">
                  <c:v>-29.96516690856311</c:v>
                </c:pt>
                <c:pt idx="1">
                  <c:v>-32.9077093827371</c:v>
                </c:pt>
                <c:pt idx="2">
                  <c:v>13.14974814308891</c:v>
                </c:pt>
                <c:pt idx="3">
                  <c:v>-57.79279433108507</c:v>
                </c:pt>
                <c:pt idx="4">
                  <c:v>-36.73533680525906</c:v>
                </c:pt>
                <c:pt idx="5">
                  <c:v>-49.67787927943306</c:v>
                </c:pt>
                <c:pt idx="6">
                  <c:v>26.3795782463929</c:v>
                </c:pt>
                <c:pt idx="7">
                  <c:v>-64.56296422778109</c:v>
                </c:pt>
                <c:pt idx="8">
                  <c:v>-37.50550670195508</c:v>
                </c:pt>
                <c:pt idx="9">
                  <c:v>-62.44804917612907</c:v>
                </c:pt>
                <c:pt idx="10">
                  <c:v>-60.39059165030307</c:v>
                </c:pt>
                <c:pt idx="11">
                  <c:v>-41.33313412447705</c:v>
                </c:pt>
                <c:pt idx="12">
                  <c:v>-7.275676598651045</c:v>
                </c:pt>
                <c:pt idx="13">
                  <c:v>2.781780927174964</c:v>
                </c:pt>
                <c:pt idx="14">
                  <c:v>-22.16076154699903</c:v>
                </c:pt>
                <c:pt idx="15">
                  <c:v>-60.10330402117302</c:v>
                </c:pt>
                <c:pt idx="16">
                  <c:v>87.954153504653</c:v>
                </c:pt>
                <c:pt idx="17">
                  <c:v>68.011611030479</c:v>
                </c:pt>
                <c:pt idx="18">
                  <c:v>78.06906855630496</c:v>
                </c:pt>
                <c:pt idx="19">
                  <c:v>88.12652608213097</c:v>
                </c:pt>
                <c:pt idx="20">
                  <c:v>12.18398360795697</c:v>
                </c:pt>
                <c:pt idx="21">
                  <c:v>18.24144113378298</c:v>
                </c:pt>
                <c:pt idx="22">
                  <c:v>76.29889865960899</c:v>
                </c:pt>
                <c:pt idx="23">
                  <c:v>35.356356185435</c:v>
                </c:pt>
                <c:pt idx="24">
                  <c:v>67.413813711261</c:v>
                </c:pt>
                <c:pt idx="25">
                  <c:v>93.47127123708702</c:v>
                </c:pt>
                <c:pt idx="26">
                  <c:v>-5.471271237086966</c:v>
                </c:pt>
                <c:pt idx="27">
                  <c:v>48.58618628873904</c:v>
                </c:pt>
                <c:pt idx="28">
                  <c:v>58.64364381456505</c:v>
                </c:pt>
                <c:pt idx="29">
                  <c:v>51.70110134039106</c:v>
                </c:pt>
                <c:pt idx="30">
                  <c:v>54.75855886621702</c:v>
                </c:pt>
                <c:pt idx="31">
                  <c:v>-22.18398360795697</c:v>
                </c:pt>
                <c:pt idx="32">
                  <c:v>21.87347391786903</c:v>
                </c:pt>
                <c:pt idx="33">
                  <c:v>-33.06906855630496</c:v>
                </c:pt>
                <c:pt idx="34">
                  <c:v>46.98838896952105</c:v>
                </c:pt>
                <c:pt idx="35">
                  <c:v>-28.95415350465294</c:v>
                </c:pt>
                <c:pt idx="36">
                  <c:v>46.10330402117307</c:v>
                </c:pt>
                <c:pt idx="37">
                  <c:v>34.16076154699908</c:v>
                </c:pt>
                <c:pt idx="38">
                  <c:v>-32.7817809271749</c:v>
                </c:pt>
                <c:pt idx="39">
                  <c:v>-10.7243234013489</c:v>
                </c:pt>
                <c:pt idx="40">
                  <c:v>13.33313412447711</c:v>
                </c:pt>
                <c:pt idx="41">
                  <c:v>-54.60940834969688</c:v>
                </c:pt>
                <c:pt idx="42">
                  <c:v>-30.55195082387092</c:v>
                </c:pt>
                <c:pt idx="43">
                  <c:v>-40.49449329804492</c:v>
                </c:pt>
                <c:pt idx="44">
                  <c:v>6.562964227781094</c:v>
                </c:pt>
                <c:pt idx="45">
                  <c:v>-45.3795782463929</c:v>
                </c:pt>
                <c:pt idx="46">
                  <c:v>-25.32212072056689</c:v>
                </c:pt>
                <c:pt idx="47">
                  <c:v>-61.26466319474088</c:v>
                </c:pt>
                <c:pt idx="48">
                  <c:v>-3.207205668914867</c:v>
                </c:pt>
                <c:pt idx="49">
                  <c:v>-16.14974814308886</c:v>
                </c:pt>
                <c:pt idx="50">
                  <c:v>-24.09229061726285</c:v>
                </c:pt>
                <c:pt idx="51">
                  <c:v>-53.03483309143684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19712"/>
        <c:axId val="881708448"/>
      </c:scatterChart>
      <c:valAx>
        <c:axId val="88161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08448"/>
        <c:crosses val="autoZero"/>
        <c:crossBetween val="midCat"/>
      </c:valAx>
      <c:valAx>
        <c:axId val="881708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1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'Customer Demand'!$B$15:$B$66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'Customer Demand'!$C$15:$C$66</c:f>
              <c:numCache>
                <c:formatCode>General</c:formatCode>
                <c:ptCount val="52"/>
                <c:pt idx="0">
                  <c:v>290.0</c:v>
                </c:pt>
                <c:pt idx="1">
                  <c:v>287.0</c:v>
                </c:pt>
                <c:pt idx="2">
                  <c:v>333.0</c:v>
                </c:pt>
                <c:pt idx="3">
                  <c:v>262.0</c:v>
                </c:pt>
                <c:pt idx="4">
                  <c:v>283.0</c:v>
                </c:pt>
                <c:pt idx="5">
                  <c:v>270.0</c:v>
                </c:pt>
                <c:pt idx="6">
                  <c:v>346.0</c:v>
                </c:pt>
                <c:pt idx="7">
                  <c:v>255.0</c:v>
                </c:pt>
                <c:pt idx="8">
                  <c:v>282.0</c:v>
                </c:pt>
                <c:pt idx="9">
                  <c:v>257.0</c:v>
                </c:pt>
                <c:pt idx="10">
                  <c:v>259.0</c:v>
                </c:pt>
                <c:pt idx="11">
                  <c:v>278.0</c:v>
                </c:pt>
                <c:pt idx="12">
                  <c:v>312.0</c:v>
                </c:pt>
                <c:pt idx="13">
                  <c:v>322.0</c:v>
                </c:pt>
                <c:pt idx="14">
                  <c:v>297.0</c:v>
                </c:pt>
                <c:pt idx="15">
                  <c:v>259.0</c:v>
                </c:pt>
                <c:pt idx="16">
                  <c:v>407.0</c:v>
                </c:pt>
                <c:pt idx="17">
                  <c:v>387.0</c:v>
                </c:pt>
                <c:pt idx="18">
                  <c:v>397.0</c:v>
                </c:pt>
                <c:pt idx="19">
                  <c:v>407.0</c:v>
                </c:pt>
                <c:pt idx="20">
                  <c:v>331.0</c:v>
                </c:pt>
                <c:pt idx="21">
                  <c:v>337.0</c:v>
                </c:pt>
                <c:pt idx="22">
                  <c:v>395.0</c:v>
                </c:pt>
                <c:pt idx="23">
                  <c:v>354.0</c:v>
                </c:pt>
                <c:pt idx="24">
                  <c:v>386.0</c:v>
                </c:pt>
                <c:pt idx="25">
                  <c:v>412.0</c:v>
                </c:pt>
                <c:pt idx="26">
                  <c:v>313.0</c:v>
                </c:pt>
                <c:pt idx="27">
                  <c:v>367.0</c:v>
                </c:pt>
                <c:pt idx="28">
                  <c:v>377.0</c:v>
                </c:pt>
                <c:pt idx="29">
                  <c:v>370.0</c:v>
                </c:pt>
                <c:pt idx="30">
                  <c:v>373.0</c:v>
                </c:pt>
                <c:pt idx="31">
                  <c:v>296.0</c:v>
                </c:pt>
                <c:pt idx="32">
                  <c:v>340.0</c:v>
                </c:pt>
                <c:pt idx="33">
                  <c:v>285.0</c:v>
                </c:pt>
                <c:pt idx="34">
                  <c:v>365.0</c:v>
                </c:pt>
                <c:pt idx="35">
                  <c:v>289.0</c:v>
                </c:pt>
                <c:pt idx="36">
                  <c:v>364.0</c:v>
                </c:pt>
                <c:pt idx="37">
                  <c:v>352.0</c:v>
                </c:pt>
                <c:pt idx="38">
                  <c:v>285.0</c:v>
                </c:pt>
                <c:pt idx="39">
                  <c:v>307.0</c:v>
                </c:pt>
                <c:pt idx="40">
                  <c:v>331.0</c:v>
                </c:pt>
                <c:pt idx="41">
                  <c:v>263.0</c:v>
                </c:pt>
                <c:pt idx="42">
                  <c:v>287.0</c:v>
                </c:pt>
                <c:pt idx="43">
                  <c:v>277.0</c:v>
                </c:pt>
                <c:pt idx="44">
                  <c:v>324.0</c:v>
                </c:pt>
                <c:pt idx="45">
                  <c:v>272.0</c:v>
                </c:pt>
                <c:pt idx="46">
                  <c:v>292.0</c:v>
                </c:pt>
                <c:pt idx="47">
                  <c:v>256.0</c:v>
                </c:pt>
                <c:pt idx="48">
                  <c:v>314.0</c:v>
                </c:pt>
                <c:pt idx="49">
                  <c:v>301.0</c:v>
                </c:pt>
                <c:pt idx="50">
                  <c:v>293.0</c:v>
                </c:pt>
                <c:pt idx="51">
                  <c:v>264.0</c:v>
                </c:pt>
              </c:numCache>
            </c:numRef>
          </c:yVal>
          <c:smooth val="0"/>
        </c:ser>
        <c:ser>
          <c:idx val="1"/>
          <c:order val="1"/>
          <c:tx>
            <c:v>Predicted Product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007582385535"/>
                  <c:y val="0.202833585195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-0.0575x + 320.02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'Customer Demand'!$B$15:$B$66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Regression_Product1!$B$25:$B$76</c:f>
              <c:numCache>
                <c:formatCode>General</c:formatCode>
                <c:ptCount val="52"/>
                <c:pt idx="0">
                  <c:v>319.9651669085631</c:v>
                </c:pt>
                <c:pt idx="1">
                  <c:v>319.9077093827371</c:v>
                </c:pt>
                <c:pt idx="2">
                  <c:v>319.8502518569111</c:v>
                </c:pt>
                <c:pt idx="3">
                  <c:v>319.7927943310851</c:v>
                </c:pt>
                <c:pt idx="4">
                  <c:v>319.7353368052591</c:v>
                </c:pt>
                <c:pt idx="5">
                  <c:v>319.677879279433</c:v>
                </c:pt>
                <c:pt idx="6">
                  <c:v>319.6204217536071</c:v>
                </c:pt>
                <c:pt idx="7">
                  <c:v>319.5629642277811</c:v>
                </c:pt>
                <c:pt idx="8">
                  <c:v>319.5055067019551</c:v>
                </c:pt>
                <c:pt idx="9">
                  <c:v>319.4480491761291</c:v>
                </c:pt>
                <c:pt idx="10">
                  <c:v>319.3905916503031</c:v>
                </c:pt>
                <c:pt idx="11">
                  <c:v>319.3331341244771</c:v>
                </c:pt>
                <c:pt idx="12">
                  <c:v>319.275676598651</c:v>
                </c:pt>
                <c:pt idx="13">
                  <c:v>319.218219072825</c:v>
                </c:pt>
                <c:pt idx="14">
                  <c:v>319.160761546999</c:v>
                </c:pt>
                <c:pt idx="15">
                  <c:v>319.103304021173</c:v>
                </c:pt>
                <c:pt idx="16">
                  <c:v>319.045846495347</c:v>
                </c:pt>
                <c:pt idx="17">
                  <c:v>318.988388969521</c:v>
                </c:pt>
                <c:pt idx="18">
                  <c:v>318.930931443695</c:v>
                </c:pt>
                <c:pt idx="19">
                  <c:v>318.873473917869</c:v>
                </c:pt>
                <c:pt idx="20">
                  <c:v>318.816016392043</c:v>
                </c:pt>
                <c:pt idx="21">
                  <c:v>318.758558866217</c:v>
                </c:pt>
                <c:pt idx="22">
                  <c:v>318.701101340391</c:v>
                </c:pt>
                <c:pt idx="23">
                  <c:v>318.643643814565</c:v>
                </c:pt>
                <c:pt idx="24">
                  <c:v>318.586186288739</c:v>
                </c:pt>
                <c:pt idx="25">
                  <c:v>318.528728762913</c:v>
                </c:pt>
                <c:pt idx="26">
                  <c:v>318.471271237087</c:v>
                </c:pt>
                <c:pt idx="27">
                  <c:v>318.413813711261</c:v>
                </c:pt>
                <c:pt idx="28">
                  <c:v>318.3563561854349</c:v>
                </c:pt>
                <c:pt idx="29">
                  <c:v>318.2988986596089</c:v>
                </c:pt>
                <c:pt idx="30">
                  <c:v>318.241441133783</c:v>
                </c:pt>
                <c:pt idx="31">
                  <c:v>318.183983607957</c:v>
                </c:pt>
                <c:pt idx="32">
                  <c:v>318.126526082131</c:v>
                </c:pt>
                <c:pt idx="33">
                  <c:v>318.069068556305</c:v>
                </c:pt>
                <c:pt idx="34">
                  <c:v>318.0116110304789</c:v>
                </c:pt>
                <c:pt idx="35">
                  <c:v>317.9541535046529</c:v>
                </c:pt>
                <c:pt idx="36">
                  <c:v>317.8966959788269</c:v>
                </c:pt>
                <c:pt idx="37">
                  <c:v>317.8392384530009</c:v>
                </c:pt>
                <c:pt idx="38">
                  <c:v>317.7817809271749</c:v>
                </c:pt>
                <c:pt idx="39">
                  <c:v>317.7243234013489</c:v>
                </c:pt>
                <c:pt idx="40">
                  <c:v>317.6668658755229</c:v>
                </c:pt>
                <c:pt idx="41">
                  <c:v>317.6094083496969</c:v>
                </c:pt>
                <c:pt idx="42">
                  <c:v>317.551950823871</c:v>
                </c:pt>
                <c:pt idx="43">
                  <c:v>317.4944932980449</c:v>
                </c:pt>
                <c:pt idx="44">
                  <c:v>317.4370357722189</c:v>
                </c:pt>
                <c:pt idx="45">
                  <c:v>317.3795782463929</c:v>
                </c:pt>
                <c:pt idx="46">
                  <c:v>317.3221207205669</c:v>
                </c:pt>
                <c:pt idx="47">
                  <c:v>317.2646631947408</c:v>
                </c:pt>
                <c:pt idx="48">
                  <c:v>317.2072056689149</c:v>
                </c:pt>
                <c:pt idx="49">
                  <c:v>317.1497481430888</c:v>
                </c:pt>
                <c:pt idx="50">
                  <c:v>317.0922906172628</c:v>
                </c:pt>
                <c:pt idx="51">
                  <c:v>317.0348330914368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04880"/>
        <c:axId val="881865328"/>
      </c:scatterChart>
      <c:valAx>
        <c:axId val="8720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65328"/>
        <c:crosses val="autoZero"/>
        <c:crossBetween val="midCat"/>
      </c:valAx>
      <c:valAx>
        <c:axId val="881865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0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'Customer Demand'!$B$15:$B$66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Regression_Product2!$C$25:$C$76</c:f>
              <c:numCache>
                <c:formatCode>General</c:formatCode>
                <c:ptCount val="52"/>
                <c:pt idx="0">
                  <c:v>-4.56458635703919</c:v>
                </c:pt>
                <c:pt idx="1">
                  <c:v>24.545035430718</c:v>
                </c:pt>
                <c:pt idx="2">
                  <c:v>9.654657218475193</c:v>
                </c:pt>
                <c:pt idx="3">
                  <c:v>-9.235720993767614</c:v>
                </c:pt>
                <c:pt idx="4">
                  <c:v>2.873900793989577</c:v>
                </c:pt>
                <c:pt idx="5">
                  <c:v>8.983522581746768</c:v>
                </c:pt>
                <c:pt idx="6">
                  <c:v>-14.90685563049604</c:v>
                </c:pt>
                <c:pt idx="7">
                  <c:v>8.202766157261152</c:v>
                </c:pt>
                <c:pt idx="8">
                  <c:v>-34.68761205498166</c:v>
                </c:pt>
                <c:pt idx="9">
                  <c:v>-29.57799026722444</c:v>
                </c:pt>
                <c:pt idx="10">
                  <c:v>28.53163152053276</c:v>
                </c:pt>
                <c:pt idx="11">
                  <c:v>-20.35874669171005</c:v>
                </c:pt>
                <c:pt idx="12">
                  <c:v>-3.249124903952861</c:v>
                </c:pt>
                <c:pt idx="13">
                  <c:v>43.86049688380433</c:v>
                </c:pt>
                <c:pt idx="14">
                  <c:v>9.970118671561522</c:v>
                </c:pt>
                <c:pt idx="15">
                  <c:v>-0.920259540681286</c:v>
                </c:pt>
                <c:pt idx="16">
                  <c:v>-24.81063775292409</c:v>
                </c:pt>
                <c:pt idx="17">
                  <c:v>6.298984034833097</c:v>
                </c:pt>
                <c:pt idx="18">
                  <c:v>19.40860582259029</c:v>
                </c:pt>
                <c:pt idx="19">
                  <c:v>-14.48177238965252</c:v>
                </c:pt>
                <c:pt idx="20">
                  <c:v>-9.372150601895327</c:v>
                </c:pt>
                <c:pt idx="21">
                  <c:v>31.73747118586186</c:v>
                </c:pt>
                <c:pt idx="22">
                  <c:v>-30.15290702638094</c:v>
                </c:pt>
                <c:pt idx="23">
                  <c:v>3.956714761376247</c:v>
                </c:pt>
                <c:pt idx="24">
                  <c:v>22.06633654913344</c:v>
                </c:pt>
                <c:pt idx="25">
                  <c:v>-32.82404166310937</c:v>
                </c:pt>
                <c:pt idx="26">
                  <c:v>25.28558012464782</c:v>
                </c:pt>
                <c:pt idx="27">
                  <c:v>-7.604798087594986</c:v>
                </c:pt>
                <c:pt idx="28">
                  <c:v>4.504823700162205</c:v>
                </c:pt>
                <c:pt idx="29">
                  <c:v>5.614445487919397</c:v>
                </c:pt>
                <c:pt idx="30">
                  <c:v>-6.275932724323411</c:v>
                </c:pt>
                <c:pt idx="31">
                  <c:v>-8.16631093656622</c:v>
                </c:pt>
                <c:pt idx="32">
                  <c:v>18.94331085119097</c:v>
                </c:pt>
                <c:pt idx="33">
                  <c:v>-24.94706736105184</c:v>
                </c:pt>
                <c:pt idx="34">
                  <c:v>-21.83744557329464</c:v>
                </c:pt>
                <c:pt idx="35">
                  <c:v>-31.72782378553745</c:v>
                </c:pt>
                <c:pt idx="36">
                  <c:v>0.381798002219739</c:v>
                </c:pt>
                <c:pt idx="37">
                  <c:v>-6.508580210023069</c:v>
                </c:pt>
                <c:pt idx="38">
                  <c:v>-20.39895842226588</c:v>
                </c:pt>
                <c:pt idx="39">
                  <c:v>0.710663365491314</c:v>
                </c:pt>
                <c:pt idx="40">
                  <c:v>49.82028515324851</c:v>
                </c:pt>
                <c:pt idx="41">
                  <c:v>37.9299069410057</c:v>
                </c:pt>
                <c:pt idx="42">
                  <c:v>-14.96047127123711</c:v>
                </c:pt>
                <c:pt idx="43">
                  <c:v>32.14915051652008</c:v>
                </c:pt>
                <c:pt idx="44">
                  <c:v>-27.74122769572273</c:v>
                </c:pt>
                <c:pt idx="45">
                  <c:v>-3.631605907965536</c:v>
                </c:pt>
                <c:pt idx="46">
                  <c:v>35.47801587979166</c:v>
                </c:pt>
                <c:pt idx="47">
                  <c:v>2.587637667548847</c:v>
                </c:pt>
                <c:pt idx="48">
                  <c:v>3.697259455306096</c:v>
                </c:pt>
                <c:pt idx="49">
                  <c:v>5.806881243063287</c:v>
                </c:pt>
                <c:pt idx="50">
                  <c:v>-39.08349696917952</c:v>
                </c:pt>
                <c:pt idx="51">
                  <c:v>-0.973875181422329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402576"/>
        <c:axId val="872294320"/>
      </c:scatterChart>
      <c:valAx>
        <c:axId val="88740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94320"/>
        <c:crosses val="autoZero"/>
        <c:crossBetween val="midCat"/>
      </c:valAx>
      <c:valAx>
        <c:axId val="872294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0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'Customer Demand'!$B$15:$B$66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'Customer Demand'!$D$15:$D$66</c:f>
              <c:numCache>
                <c:formatCode>General</c:formatCode>
                <c:ptCount val="52"/>
                <c:pt idx="0">
                  <c:v>196.0</c:v>
                </c:pt>
                <c:pt idx="1">
                  <c:v>227.0</c:v>
                </c:pt>
                <c:pt idx="2">
                  <c:v>214.0</c:v>
                </c:pt>
                <c:pt idx="3">
                  <c:v>197.0</c:v>
                </c:pt>
                <c:pt idx="4">
                  <c:v>211.0</c:v>
                </c:pt>
                <c:pt idx="5">
                  <c:v>219.0</c:v>
                </c:pt>
                <c:pt idx="6">
                  <c:v>197.0</c:v>
                </c:pt>
                <c:pt idx="7">
                  <c:v>222.0</c:v>
                </c:pt>
                <c:pt idx="8">
                  <c:v>181.0</c:v>
                </c:pt>
                <c:pt idx="9">
                  <c:v>188.0</c:v>
                </c:pt>
                <c:pt idx="10">
                  <c:v>248.0</c:v>
                </c:pt>
                <c:pt idx="11">
                  <c:v>201.0</c:v>
                </c:pt>
                <c:pt idx="12">
                  <c:v>220.0</c:v>
                </c:pt>
                <c:pt idx="13">
                  <c:v>269.0</c:v>
                </c:pt>
                <c:pt idx="14">
                  <c:v>237.0</c:v>
                </c:pt>
                <c:pt idx="15">
                  <c:v>228.0</c:v>
                </c:pt>
                <c:pt idx="16">
                  <c:v>206.0</c:v>
                </c:pt>
                <c:pt idx="17">
                  <c:v>239.0</c:v>
                </c:pt>
                <c:pt idx="18">
                  <c:v>254.0</c:v>
                </c:pt>
                <c:pt idx="19">
                  <c:v>222.0</c:v>
                </c:pt>
                <c:pt idx="20">
                  <c:v>229.0</c:v>
                </c:pt>
                <c:pt idx="21">
                  <c:v>272.0</c:v>
                </c:pt>
                <c:pt idx="22">
                  <c:v>212.0</c:v>
                </c:pt>
                <c:pt idx="23">
                  <c:v>248.0</c:v>
                </c:pt>
                <c:pt idx="24">
                  <c:v>268.0</c:v>
                </c:pt>
                <c:pt idx="25">
                  <c:v>215.0</c:v>
                </c:pt>
                <c:pt idx="26">
                  <c:v>275.0</c:v>
                </c:pt>
                <c:pt idx="27">
                  <c:v>244.0</c:v>
                </c:pt>
                <c:pt idx="28">
                  <c:v>258.0</c:v>
                </c:pt>
                <c:pt idx="29">
                  <c:v>261.0</c:v>
                </c:pt>
                <c:pt idx="30">
                  <c:v>251.0</c:v>
                </c:pt>
                <c:pt idx="31">
                  <c:v>251.0</c:v>
                </c:pt>
                <c:pt idx="32">
                  <c:v>280.0</c:v>
                </c:pt>
                <c:pt idx="33">
                  <c:v>238.0</c:v>
                </c:pt>
                <c:pt idx="34">
                  <c:v>243.0</c:v>
                </c:pt>
                <c:pt idx="35">
                  <c:v>235.0</c:v>
                </c:pt>
                <c:pt idx="36">
                  <c:v>269.0</c:v>
                </c:pt>
                <c:pt idx="37">
                  <c:v>264.0</c:v>
                </c:pt>
                <c:pt idx="38">
                  <c:v>252.0</c:v>
                </c:pt>
                <c:pt idx="39">
                  <c:v>275.0</c:v>
                </c:pt>
                <c:pt idx="40">
                  <c:v>326.0</c:v>
                </c:pt>
                <c:pt idx="41">
                  <c:v>316.0</c:v>
                </c:pt>
                <c:pt idx="42">
                  <c:v>265.0</c:v>
                </c:pt>
                <c:pt idx="43">
                  <c:v>314.0</c:v>
                </c:pt>
                <c:pt idx="44">
                  <c:v>256.0</c:v>
                </c:pt>
                <c:pt idx="45">
                  <c:v>282.0</c:v>
                </c:pt>
                <c:pt idx="46">
                  <c:v>323.0</c:v>
                </c:pt>
                <c:pt idx="47">
                  <c:v>292.0</c:v>
                </c:pt>
                <c:pt idx="48">
                  <c:v>295.0</c:v>
                </c:pt>
                <c:pt idx="49">
                  <c:v>299.0</c:v>
                </c:pt>
                <c:pt idx="50">
                  <c:v>256.0</c:v>
                </c:pt>
                <c:pt idx="51">
                  <c:v>296.0</c:v>
                </c:pt>
              </c:numCache>
            </c:numRef>
          </c:yVal>
          <c:smooth val="0"/>
        </c:ser>
        <c:ser>
          <c:idx val="1"/>
          <c:order val="1"/>
          <c:tx>
            <c:v>Predicted Product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206787343464"/>
                  <c:y val="0.211169731942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'Customer Demand'!$B$15:$B$66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Regression_Product2!$B$25:$B$76</c:f>
              <c:numCache>
                <c:formatCode>General</c:formatCode>
                <c:ptCount val="52"/>
                <c:pt idx="0">
                  <c:v>200.5645863570392</c:v>
                </c:pt>
                <c:pt idx="1">
                  <c:v>202.454964569282</c:v>
                </c:pt>
                <c:pt idx="2">
                  <c:v>204.3453427815248</c:v>
                </c:pt>
                <c:pt idx="3">
                  <c:v>206.2357209937676</c:v>
                </c:pt>
                <c:pt idx="4">
                  <c:v>208.1260992060104</c:v>
                </c:pt>
                <c:pt idx="5">
                  <c:v>210.0164774182532</c:v>
                </c:pt>
                <c:pt idx="6">
                  <c:v>211.906855630496</c:v>
                </c:pt>
                <c:pt idx="7">
                  <c:v>213.7972338427388</c:v>
                </c:pt>
                <c:pt idx="8">
                  <c:v>215.6876120549817</c:v>
                </c:pt>
                <c:pt idx="9">
                  <c:v>217.5779902672244</c:v>
                </c:pt>
                <c:pt idx="10">
                  <c:v>219.4683684794672</c:v>
                </c:pt>
                <c:pt idx="11">
                  <c:v>221.3587466917101</c:v>
                </c:pt>
                <c:pt idx="12">
                  <c:v>223.2491249039529</c:v>
                </c:pt>
                <c:pt idx="13">
                  <c:v>225.1395031161957</c:v>
                </c:pt>
                <c:pt idx="14">
                  <c:v>227.0298813284385</c:v>
                </c:pt>
                <c:pt idx="15">
                  <c:v>228.9202595406813</c:v>
                </c:pt>
                <c:pt idx="16">
                  <c:v>230.8106377529241</c:v>
                </c:pt>
                <c:pt idx="17">
                  <c:v>232.7010159651669</c:v>
                </c:pt>
                <c:pt idx="18">
                  <c:v>234.5913941774097</c:v>
                </c:pt>
                <c:pt idx="19">
                  <c:v>236.4817723896525</c:v>
                </c:pt>
                <c:pt idx="20">
                  <c:v>238.3721506018953</c:v>
                </c:pt>
                <c:pt idx="21">
                  <c:v>240.2625288141381</c:v>
                </c:pt>
                <c:pt idx="22">
                  <c:v>242.1529070263809</c:v>
                </c:pt>
                <c:pt idx="23">
                  <c:v>244.0432852386238</c:v>
                </c:pt>
                <c:pt idx="24">
                  <c:v>245.9336634508666</c:v>
                </c:pt>
                <c:pt idx="25">
                  <c:v>247.8240416631094</c:v>
                </c:pt>
                <c:pt idx="26">
                  <c:v>249.7144198753522</c:v>
                </c:pt>
                <c:pt idx="27">
                  <c:v>251.604798087595</c:v>
                </c:pt>
                <c:pt idx="28">
                  <c:v>253.4951762998378</c:v>
                </c:pt>
                <c:pt idx="29">
                  <c:v>255.3855545120806</c:v>
                </c:pt>
                <c:pt idx="30">
                  <c:v>257.2759327243234</c:v>
                </c:pt>
                <c:pt idx="31">
                  <c:v>259.1663109365662</c:v>
                </c:pt>
                <c:pt idx="32">
                  <c:v>261.056689148809</c:v>
                </c:pt>
                <c:pt idx="33">
                  <c:v>262.9470673610518</c:v>
                </c:pt>
                <c:pt idx="34">
                  <c:v>264.8374455732946</c:v>
                </c:pt>
                <c:pt idx="35">
                  <c:v>266.7278237855375</c:v>
                </c:pt>
                <c:pt idx="36">
                  <c:v>268.6182019977803</c:v>
                </c:pt>
                <c:pt idx="37">
                  <c:v>270.5085802100231</c:v>
                </c:pt>
                <c:pt idx="38">
                  <c:v>272.3989584222659</c:v>
                </c:pt>
                <c:pt idx="39">
                  <c:v>274.2893366345087</c:v>
                </c:pt>
                <c:pt idx="40">
                  <c:v>276.1797148467515</c:v>
                </c:pt>
                <c:pt idx="41">
                  <c:v>278.0700930589943</c:v>
                </c:pt>
                <c:pt idx="42">
                  <c:v>279.9604712712371</c:v>
                </c:pt>
                <c:pt idx="43">
                  <c:v>281.85084948348</c:v>
                </c:pt>
                <c:pt idx="44">
                  <c:v>283.7412276957227</c:v>
                </c:pt>
                <c:pt idx="45">
                  <c:v>285.6316059079655</c:v>
                </c:pt>
                <c:pt idx="46">
                  <c:v>287.5219841202083</c:v>
                </c:pt>
                <c:pt idx="47">
                  <c:v>289.4123623324511</c:v>
                </c:pt>
                <c:pt idx="48">
                  <c:v>291.302740544694</c:v>
                </c:pt>
                <c:pt idx="49">
                  <c:v>293.1931187569367</c:v>
                </c:pt>
                <c:pt idx="50">
                  <c:v>295.0834969691795</c:v>
                </c:pt>
                <c:pt idx="51">
                  <c:v>296.9738751814223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559728"/>
        <c:axId val="880915232"/>
      </c:scatterChart>
      <c:valAx>
        <c:axId val="88755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15232"/>
        <c:crosses val="autoZero"/>
        <c:crossBetween val="midCat"/>
      </c:valAx>
      <c:valAx>
        <c:axId val="880915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5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'Customer Demand'!$B$15:$B$66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Regression_Product3!$C$25:$C$76</c:f>
              <c:numCache>
                <c:formatCode>General</c:formatCode>
                <c:ptCount val="52"/>
                <c:pt idx="0">
                  <c:v>12.02177068214803</c:v>
                </c:pt>
                <c:pt idx="1">
                  <c:v>17.91684453171689</c:v>
                </c:pt>
                <c:pt idx="2">
                  <c:v>-19.18808161871425</c:v>
                </c:pt>
                <c:pt idx="3">
                  <c:v>-3.293007769145418</c:v>
                </c:pt>
                <c:pt idx="4">
                  <c:v>-13.39793391957656</c:v>
                </c:pt>
                <c:pt idx="5">
                  <c:v>0.497139929992301</c:v>
                </c:pt>
                <c:pt idx="6">
                  <c:v>17.39221377956116</c:v>
                </c:pt>
                <c:pt idx="7">
                  <c:v>-7.71271237086998</c:v>
                </c:pt>
                <c:pt idx="8">
                  <c:v>13.18236147869888</c:v>
                </c:pt>
                <c:pt idx="9">
                  <c:v>16.07743532826771</c:v>
                </c:pt>
                <c:pt idx="10">
                  <c:v>-3.02749082216343</c:v>
                </c:pt>
                <c:pt idx="11">
                  <c:v>-5.132416972594569</c:v>
                </c:pt>
                <c:pt idx="12">
                  <c:v>-5.23734312302571</c:v>
                </c:pt>
                <c:pt idx="13">
                  <c:v>9.65773072654315</c:v>
                </c:pt>
                <c:pt idx="14">
                  <c:v>16.55280457611201</c:v>
                </c:pt>
                <c:pt idx="15">
                  <c:v>2.447878425680841</c:v>
                </c:pt>
                <c:pt idx="16">
                  <c:v>-0.657047724750299</c:v>
                </c:pt>
                <c:pt idx="17">
                  <c:v>7.23802612481856</c:v>
                </c:pt>
                <c:pt idx="18">
                  <c:v>-9.86690002561258</c:v>
                </c:pt>
                <c:pt idx="19">
                  <c:v>-20.97182617604372</c:v>
                </c:pt>
                <c:pt idx="20">
                  <c:v>-5.07675232647486</c:v>
                </c:pt>
                <c:pt idx="21">
                  <c:v>18.81832152309397</c:v>
                </c:pt>
                <c:pt idx="22">
                  <c:v>-23.28660462733717</c:v>
                </c:pt>
                <c:pt idx="23">
                  <c:v>16.60846922223169</c:v>
                </c:pt>
                <c:pt idx="24">
                  <c:v>-15.49645692819945</c:v>
                </c:pt>
                <c:pt idx="25">
                  <c:v>-16.6013830786306</c:v>
                </c:pt>
                <c:pt idx="26">
                  <c:v>-14.70630922906173</c:v>
                </c:pt>
                <c:pt idx="27">
                  <c:v>-8.8112353794929</c:v>
                </c:pt>
                <c:pt idx="28">
                  <c:v>21.08383847007596</c:v>
                </c:pt>
                <c:pt idx="29">
                  <c:v>-8.02108768035518</c:v>
                </c:pt>
                <c:pt idx="30">
                  <c:v>-11.12601383078632</c:v>
                </c:pt>
                <c:pt idx="31">
                  <c:v>15.76906001878254</c:v>
                </c:pt>
                <c:pt idx="32">
                  <c:v>9.6641338683514</c:v>
                </c:pt>
                <c:pt idx="33">
                  <c:v>-11.44079228207977</c:v>
                </c:pt>
                <c:pt idx="34">
                  <c:v>-13.54571843251091</c:v>
                </c:pt>
                <c:pt idx="35">
                  <c:v>17.34935541705795</c:v>
                </c:pt>
                <c:pt idx="36">
                  <c:v>-11.7555707333732</c:v>
                </c:pt>
                <c:pt idx="37">
                  <c:v>2.139503116195669</c:v>
                </c:pt>
                <c:pt idx="38">
                  <c:v>-4.965423034235471</c:v>
                </c:pt>
                <c:pt idx="39">
                  <c:v>-18.07034918466664</c:v>
                </c:pt>
                <c:pt idx="40">
                  <c:v>5.82472466490222</c:v>
                </c:pt>
                <c:pt idx="41">
                  <c:v>-12.28020148552892</c:v>
                </c:pt>
                <c:pt idx="42">
                  <c:v>-1.38512763596006</c:v>
                </c:pt>
                <c:pt idx="43">
                  <c:v>-23.4900537863912</c:v>
                </c:pt>
                <c:pt idx="44">
                  <c:v>13.40502006317766</c:v>
                </c:pt>
                <c:pt idx="45">
                  <c:v>13.3000939127465</c:v>
                </c:pt>
                <c:pt idx="46">
                  <c:v>-4.80483223768465</c:v>
                </c:pt>
                <c:pt idx="47">
                  <c:v>19.09024161188421</c:v>
                </c:pt>
                <c:pt idx="48">
                  <c:v>1.985315461453069</c:v>
                </c:pt>
                <c:pt idx="49">
                  <c:v>17.88038931102193</c:v>
                </c:pt>
                <c:pt idx="50">
                  <c:v>-13.22453683940921</c:v>
                </c:pt>
                <c:pt idx="51">
                  <c:v>20.67053701015962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616464"/>
        <c:axId val="907158816"/>
      </c:scatterChart>
      <c:valAx>
        <c:axId val="88761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58816"/>
        <c:crosses val="autoZero"/>
        <c:crossBetween val="midCat"/>
      </c:valAx>
      <c:valAx>
        <c:axId val="90715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1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'Customer Demand'!$B$15:$B$66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'Customer Demand'!$E$15:$E$66</c:f>
              <c:numCache>
                <c:formatCode>General</c:formatCode>
                <c:ptCount val="52"/>
                <c:pt idx="0">
                  <c:v>160.0</c:v>
                </c:pt>
                <c:pt idx="1">
                  <c:v>166.0</c:v>
                </c:pt>
                <c:pt idx="2">
                  <c:v>129.0</c:v>
                </c:pt>
                <c:pt idx="3">
                  <c:v>145.0</c:v>
                </c:pt>
                <c:pt idx="4">
                  <c:v>135.0</c:v>
                </c:pt>
                <c:pt idx="5">
                  <c:v>149.0</c:v>
                </c:pt>
                <c:pt idx="6">
                  <c:v>166.0</c:v>
                </c:pt>
                <c:pt idx="7">
                  <c:v>141.0</c:v>
                </c:pt>
                <c:pt idx="8">
                  <c:v>162.0</c:v>
                </c:pt>
                <c:pt idx="9">
                  <c:v>165.0</c:v>
                </c:pt>
                <c:pt idx="10">
                  <c:v>146.0</c:v>
                </c:pt>
                <c:pt idx="11">
                  <c:v>144.0</c:v>
                </c:pt>
                <c:pt idx="12">
                  <c:v>144.0</c:v>
                </c:pt>
                <c:pt idx="13">
                  <c:v>159.0</c:v>
                </c:pt>
                <c:pt idx="14">
                  <c:v>166.0</c:v>
                </c:pt>
                <c:pt idx="15">
                  <c:v>152.0</c:v>
                </c:pt>
                <c:pt idx="16">
                  <c:v>149.0</c:v>
                </c:pt>
                <c:pt idx="17">
                  <c:v>157.0</c:v>
                </c:pt>
                <c:pt idx="18">
                  <c:v>140.0</c:v>
                </c:pt>
                <c:pt idx="19">
                  <c:v>129.0</c:v>
                </c:pt>
                <c:pt idx="20">
                  <c:v>145.0</c:v>
                </c:pt>
                <c:pt idx="21">
                  <c:v>169.0</c:v>
                </c:pt>
                <c:pt idx="22">
                  <c:v>127.0</c:v>
                </c:pt>
                <c:pt idx="23">
                  <c:v>167.0</c:v>
                </c:pt>
                <c:pt idx="24">
                  <c:v>135.0</c:v>
                </c:pt>
                <c:pt idx="25">
                  <c:v>134.0</c:v>
                </c:pt>
                <c:pt idx="26">
                  <c:v>136.0</c:v>
                </c:pt>
                <c:pt idx="27">
                  <c:v>142.0</c:v>
                </c:pt>
                <c:pt idx="28">
                  <c:v>172.0</c:v>
                </c:pt>
                <c:pt idx="29">
                  <c:v>143.0</c:v>
                </c:pt>
                <c:pt idx="30">
                  <c:v>140.0</c:v>
                </c:pt>
                <c:pt idx="31">
                  <c:v>167.0</c:v>
                </c:pt>
                <c:pt idx="32">
                  <c:v>161.0</c:v>
                </c:pt>
                <c:pt idx="33">
                  <c:v>140.0</c:v>
                </c:pt>
                <c:pt idx="34">
                  <c:v>138.0</c:v>
                </c:pt>
                <c:pt idx="35">
                  <c:v>169.0</c:v>
                </c:pt>
                <c:pt idx="36">
                  <c:v>140.0</c:v>
                </c:pt>
                <c:pt idx="37">
                  <c:v>154.0</c:v>
                </c:pt>
                <c:pt idx="38">
                  <c:v>147.0</c:v>
                </c:pt>
                <c:pt idx="39">
                  <c:v>134.0</c:v>
                </c:pt>
                <c:pt idx="40">
                  <c:v>158.0</c:v>
                </c:pt>
                <c:pt idx="41">
                  <c:v>140.0</c:v>
                </c:pt>
                <c:pt idx="42">
                  <c:v>151.0</c:v>
                </c:pt>
                <c:pt idx="43">
                  <c:v>129.0</c:v>
                </c:pt>
                <c:pt idx="44">
                  <c:v>166.0</c:v>
                </c:pt>
                <c:pt idx="45">
                  <c:v>166.0</c:v>
                </c:pt>
                <c:pt idx="46">
                  <c:v>148.0</c:v>
                </c:pt>
                <c:pt idx="47">
                  <c:v>172.0</c:v>
                </c:pt>
                <c:pt idx="48">
                  <c:v>155.0</c:v>
                </c:pt>
                <c:pt idx="49">
                  <c:v>171.0</c:v>
                </c:pt>
                <c:pt idx="50">
                  <c:v>140.0</c:v>
                </c:pt>
                <c:pt idx="51">
                  <c:v>174.0</c:v>
                </c:pt>
              </c:numCache>
            </c:numRef>
          </c:yVal>
          <c:smooth val="0"/>
        </c:ser>
        <c:ser>
          <c:idx val="1"/>
          <c:order val="1"/>
          <c:tx>
            <c:v>Predicted Product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897458774215145"/>
                  <c:y val="0.1569887274728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'Customer Demand'!$B$15:$B$66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Regression_Product3!$B$25:$B$76</c:f>
              <c:numCache>
                <c:formatCode>General</c:formatCode>
                <c:ptCount val="52"/>
                <c:pt idx="0">
                  <c:v>147.978229317852</c:v>
                </c:pt>
                <c:pt idx="1">
                  <c:v>148.0831554682831</c:v>
                </c:pt>
                <c:pt idx="2">
                  <c:v>148.1880816187142</c:v>
                </c:pt>
                <c:pt idx="3">
                  <c:v>148.2930077691454</c:v>
                </c:pt>
                <c:pt idx="4">
                  <c:v>148.3979339195766</c:v>
                </c:pt>
                <c:pt idx="5">
                  <c:v>148.5028600700077</c:v>
                </c:pt>
                <c:pt idx="6">
                  <c:v>148.6077862204388</c:v>
                </c:pt>
                <c:pt idx="7">
                  <c:v>148.71271237087</c:v>
                </c:pt>
                <c:pt idx="8">
                  <c:v>148.8176385213011</c:v>
                </c:pt>
                <c:pt idx="9">
                  <c:v>148.9225646717323</c:v>
                </c:pt>
                <c:pt idx="10">
                  <c:v>149.0274908221634</c:v>
                </c:pt>
                <c:pt idx="11">
                  <c:v>149.1324169725945</c:v>
                </c:pt>
                <c:pt idx="12">
                  <c:v>149.2373431230257</c:v>
                </c:pt>
                <c:pt idx="13">
                  <c:v>149.3422692734568</c:v>
                </c:pt>
                <c:pt idx="14">
                  <c:v>149.447195423888</c:v>
                </c:pt>
                <c:pt idx="15">
                  <c:v>149.5521215743192</c:v>
                </c:pt>
                <c:pt idx="16">
                  <c:v>149.6570477247503</c:v>
                </c:pt>
                <c:pt idx="17">
                  <c:v>149.7619738751814</c:v>
                </c:pt>
                <c:pt idx="18">
                  <c:v>149.8669000256126</c:v>
                </c:pt>
                <c:pt idx="19">
                  <c:v>149.9718261760437</c:v>
                </c:pt>
                <c:pt idx="20">
                  <c:v>150.0767523264749</c:v>
                </c:pt>
                <c:pt idx="21">
                  <c:v>150.181678476906</c:v>
                </c:pt>
                <c:pt idx="22">
                  <c:v>150.2866046273372</c:v>
                </c:pt>
                <c:pt idx="23">
                  <c:v>150.3915307777683</c:v>
                </c:pt>
                <c:pt idx="24">
                  <c:v>150.4964569281994</c:v>
                </c:pt>
                <c:pt idx="25">
                  <c:v>150.6013830786306</c:v>
                </c:pt>
                <c:pt idx="26">
                  <c:v>150.7063092290617</c:v>
                </c:pt>
                <c:pt idx="27">
                  <c:v>150.8112353794929</c:v>
                </c:pt>
                <c:pt idx="28">
                  <c:v>150.916161529924</c:v>
                </c:pt>
                <c:pt idx="29">
                  <c:v>151.0210876803552</c:v>
                </c:pt>
                <c:pt idx="30">
                  <c:v>151.1260138307863</c:v>
                </c:pt>
                <c:pt idx="31">
                  <c:v>151.2309399812175</c:v>
                </c:pt>
                <c:pt idx="32">
                  <c:v>151.3358661316486</c:v>
                </c:pt>
                <c:pt idx="33">
                  <c:v>151.4407922820798</c:v>
                </c:pt>
                <c:pt idx="34">
                  <c:v>151.545718432511</c:v>
                </c:pt>
                <c:pt idx="35">
                  <c:v>151.650644582942</c:v>
                </c:pt>
                <c:pt idx="36">
                  <c:v>151.7555707333732</c:v>
                </c:pt>
                <c:pt idx="37">
                  <c:v>151.8604968838043</c:v>
                </c:pt>
                <c:pt idx="38">
                  <c:v>151.9654230342355</c:v>
                </c:pt>
                <c:pt idx="39">
                  <c:v>152.0703491846666</c:v>
                </c:pt>
                <c:pt idx="40">
                  <c:v>152.1752753350978</c:v>
                </c:pt>
                <c:pt idx="41">
                  <c:v>152.280201485529</c:v>
                </c:pt>
                <c:pt idx="42">
                  <c:v>152.3851276359601</c:v>
                </c:pt>
                <c:pt idx="43">
                  <c:v>152.4900537863912</c:v>
                </c:pt>
                <c:pt idx="44">
                  <c:v>152.5949799368223</c:v>
                </c:pt>
                <c:pt idx="45">
                  <c:v>152.6999060872535</c:v>
                </c:pt>
                <c:pt idx="46">
                  <c:v>152.8048322376846</c:v>
                </c:pt>
                <c:pt idx="47">
                  <c:v>152.9097583881158</c:v>
                </c:pt>
                <c:pt idx="48">
                  <c:v>153.0146845385469</c:v>
                </c:pt>
                <c:pt idx="49">
                  <c:v>153.1196106889781</c:v>
                </c:pt>
                <c:pt idx="50">
                  <c:v>153.2245368394092</c:v>
                </c:pt>
                <c:pt idx="51">
                  <c:v>153.3294629898404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60784"/>
        <c:axId val="906345280"/>
      </c:scatterChart>
      <c:valAx>
        <c:axId val="886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45280"/>
        <c:crosses val="autoZero"/>
        <c:crossBetween val="midCat"/>
      </c:valAx>
      <c:valAx>
        <c:axId val="906345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6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</xdr:row>
      <xdr:rowOff>0</xdr:rowOff>
    </xdr:from>
    <xdr:to>
      <xdr:col>15</xdr:col>
      <xdr:colOff>622300</xdr:colOff>
      <xdr:row>37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615950</xdr:colOff>
      <xdr:row>39</xdr:row>
      <xdr:rowOff>38100</xdr:rowOff>
    </xdr:from>
    <xdr:to>
      <xdr:col>15</xdr:col>
      <xdr:colOff>469900</xdr:colOff>
      <xdr:row>63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9</xdr:col>
      <xdr:colOff>768350</xdr:colOff>
      <xdr:row>80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266700</xdr:colOff>
      <xdr:row>42</xdr:row>
      <xdr:rowOff>165100</xdr:rowOff>
    </xdr:from>
    <xdr:to>
      <xdr:col>14</xdr:col>
      <xdr:colOff>812800</xdr:colOff>
      <xdr:row>44</xdr:row>
      <xdr:rowOff>165100</xdr:rowOff>
    </xdr:to>
    <xdr:sp macro="" textlink="">
      <xdr:nvSpPr>
        <xdr:cNvPr id="8" name="Lightning Bolt 7"/>
        <xdr:cNvSpPr/>
      </xdr:nvSpPr>
      <xdr:spPr>
        <a:xfrm>
          <a:off x="11823700" y="8166100"/>
          <a:ext cx="546100" cy="381000"/>
        </a:xfrm>
        <a:prstGeom prst="lightningBol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14</xdr:col>
      <xdr:colOff>558800</xdr:colOff>
      <xdr:row>9</xdr:row>
      <xdr:rowOff>25400</xdr:rowOff>
    </xdr:from>
    <xdr:to>
      <xdr:col>15</xdr:col>
      <xdr:colOff>279400</xdr:colOff>
      <xdr:row>11</xdr:row>
      <xdr:rowOff>25400</xdr:rowOff>
    </xdr:to>
    <xdr:sp macro="" textlink="">
      <xdr:nvSpPr>
        <xdr:cNvPr id="9" name="Lightning Bolt 8"/>
        <xdr:cNvSpPr/>
      </xdr:nvSpPr>
      <xdr:spPr>
        <a:xfrm>
          <a:off x="12115800" y="1739900"/>
          <a:ext cx="546100" cy="381000"/>
        </a:xfrm>
        <a:prstGeom prst="lightningBol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0.8516</cdr:x>
      <cdr:y>0.5787</cdr:y>
    </cdr:from>
    <cdr:to>
      <cdr:x>0.93501</cdr:x>
      <cdr:y>0.71759</cdr:y>
    </cdr:to>
    <cdr:sp macro="" textlink="">
      <cdr:nvSpPr>
        <cdr:cNvPr id="2" name="Lightning Bolt 1"/>
        <cdr:cNvSpPr/>
      </cdr:nvSpPr>
      <cdr:spPr>
        <a:xfrm xmlns:a="http://schemas.openxmlformats.org/drawingml/2006/main">
          <a:off x="5575300" y="1587500"/>
          <a:ext cx="546100" cy="381000"/>
        </a:xfrm>
        <a:prstGeom xmlns:a="http://schemas.openxmlformats.org/drawingml/2006/main" prst="lightningBolt">
          <a:avLst/>
        </a:prstGeom>
        <a:solidFill xmlns:a="http://schemas.openxmlformats.org/drawingml/2006/main">
          <a:schemeClr val="accent4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241300</xdr:colOff>
      <xdr:row>22</xdr:row>
      <xdr:rowOff>177800</xdr:rowOff>
    </xdr:from>
    <xdr:to>
      <xdr:col>18</xdr:col>
      <xdr:colOff>622300</xdr:colOff>
      <xdr:row>50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787400</xdr:colOff>
      <xdr:row>1</xdr:row>
      <xdr:rowOff>190500</xdr:rowOff>
    </xdr:from>
    <xdr:to>
      <xdr:col>19</xdr:col>
      <xdr:colOff>215900</xdr:colOff>
      <xdr:row>21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24</xdr:row>
      <xdr:rowOff>101600</xdr:rowOff>
    </xdr:from>
    <xdr:to>
      <xdr:col>19</xdr:col>
      <xdr:colOff>393700</xdr:colOff>
      <xdr:row>42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139700</xdr:colOff>
      <xdr:row>1</xdr:row>
      <xdr:rowOff>88900</xdr:rowOff>
    </xdr:from>
    <xdr:to>
      <xdr:col>19</xdr:col>
      <xdr:colOff>444500</xdr:colOff>
      <xdr:row>23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26</xdr:row>
      <xdr:rowOff>127000</xdr:rowOff>
    </xdr:from>
    <xdr:to>
      <xdr:col>18</xdr:col>
      <xdr:colOff>495300</xdr:colOff>
      <xdr:row>46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1</xdr:row>
      <xdr:rowOff>190500</xdr:rowOff>
    </xdr:from>
    <xdr:to>
      <xdr:col>18</xdr:col>
      <xdr:colOff>558800</xdr:colOff>
      <xdr:row>25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25</xdr:row>
      <xdr:rowOff>127000</xdr:rowOff>
    </xdr:from>
    <xdr:to>
      <xdr:col>17</xdr:col>
      <xdr:colOff>444500</xdr:colOff>
      <xdr:row>46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406400</xdr:colOff>
      <xdr:row>2</xdr:row>
      <xdr:rowOff>50800</xdr:rowOff>
    </xdr:from>
    <xdr:to>
      <xdr:col>17</xdr:col>
      <xdr:colOff>546100</xdr:colOff>
      <xdr:row>24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25</xdr:row>
      <xdr:rowOff>165100</xdr:rowOff>
    </xdr:from>
    <xdr:to>
      <xdr:col>17</xdr:col>
      <xdr:colOff>571500</xdr:colOff>
      <xdr:row>48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</xdr:row>
      <xdr:rowOff>101600</xdr:rowOff>
    </xdr:from>
    <xdr:to>
      <xdr:col>17</xdr:col>
      <xdr:colOff>482600</xdr:colOff>
      <xdr:row>24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9"/>
  <sheetViews>
    <sheetView workbookViewId="0">
      <selection activeCell="I14" sqref="I14:I16"/>
    </sheetView>
  </sheetViews>
  <sheetFormatPr baseColWidth="10" defaultColWidth="8.83203125" defaultRowHeight="15" x14ac:dyDescent="0.2"/>
  <cols>
    <col min="2" max="2" width="12.33203125" customWidth="1"/>
    <col min="3" max="3" width="18.5" customWidth="1"/>
    <col min="4" max="4" width="15.83203125" customWidth="1"/>
    <col min="5" max="5" width="17.83203125" customWidth="1"/>
    <col min="6" max="6" width="15.83203125" customWidth="1"/>
    <col min="7" max="7" width="17.1640625" customWidth="1"/>
    <col min="8" max="8" width="20.33203125" customWidth="1"/>
    <col min="9" max="9" width="12" customWidth="1"/>
    <col min="10" max="10" width="14.5" customWidth="1"/>
    <col min="11" max="11" width="17.5" customWidth="1"/>
  </cols>
  <sheetData>
    <row r="2" spans="2:9" x14ac:dyDescent="0.2">
      <c r="B2" t="s">
        <v>10</v>
      </c>
    </row>
    <row r="3" spans="2:9" x14ac:dyDescent="0.2">
      <c r="B3" t="s">
        <v>9</v>
      </c>
    </row>
    <row r="4" spans="2:9" x14ac:dyDescent="0.2">
      <c r="B4" t="s">
        <v>11</v>
      </c>
    </row>
    <row r="6" spans="2:9" x14ac:dyDescent="0.2">
      <c r="C6" s="4" t="s">
        <v>14</v>
      </c>
      <c r="D6" s="4" t="s">
        <v>44</v>
      </c>
      <c r="E6" s="4" t="s">
        <v>12</v>
      </c>
      <c r="F6" s="4" t="s">
        <v>13</v>
      </c>
      <c r="G6" s="4" t="s">
        <v>27</v>
      </c>
      <c r="H6" s="4" t="s">
        <v>40</v>
      </c>
      <c r="I6" s="4" t="s">
        <v>41</v>
      </c>
    </row>
    <row r="7" spans="2:9" x14ac:dyDescent="0.2">
      <c r="B7" s="4" t="s">
        <v>19</v>
      </c>
      <c r="C7" t="s">
        <v>15</v>
      </c>
      <c r="D7" s="3">
        <v>50</v>
      </c>
      <c r="E7" s="3">
        <v>12</v>
      </c>
      <c r="F7" s="3">
        <v>150</v>
      </c>
      <c r="G7" s="7">
        <v>0.25</v>
      </c>
      <c r="H7" s="14">
        <f>0.1*D7</f>
        <v>5</v>
      </c>
      <c r="I7" s="3">
        <f>+D7*0.12</f>
        <v>6</v>
      </c>
    </row>
    <row r="8" spans="2:9" x14ac:dyDescent="0.2">
      <c r="B8" s="4" t="s">
        <v>20</v>
      </c>
      <c r="C8" t="s">
        <v>24</v>
      </c>
      <c r="D8" s="3">
        <v>60</v>
      </c>
      <c r="E8" s="3">
        <v>18</v>
      </c>
      <c r="F8" s="3">
        <v>200</v>
      </c>
      <c r="G8" s="7">
        <v>0.25</v>
      </c>
      <c r="H8" s="14">
        <f t="shared" ref="H8:H11" si="0">0.1*D8</f>
        <v>6</v>
      </c>
      <c r="I8" s="3">
        <f t="shared" ref="I8:I11" si="1">+D8*0.12</f>
        <v>7.1999999999999993</v>
      </c>
    </row>
    <row r="9" spans="2:9" x14ac:dyDescent="0.2">
      <c r="B9" s="4" t="s">
        <v>21</v>
      </c>
      <c r="C9" t="s">
        <v>16</v>
      </c>
      <c r="D9" s="3">
        <v>30</v>
      </c>
      <c r="E9" s="3">
        <v>8</v>
      </c>
      <c r="F9" s="3">
        <v>130</v>
      </c>
      <c r="G9" s="7">
        <v>0.25</v>
      </c>
      <c r="H9" s="14">
        <f t="shared" si="0"/>
        <v>3</v>
      </c>
      <c r="I9" s="3">
        <f t="shared" si="1"/>
        <v>3.5999999999999996</v>
      </c>
    </row>
    <row r="10" spans="2:9" x14ac:dyDescent="0.2">
      <c r="B10" s="4" t="s">
        <v>22</v>
      </c>
      <c r="C10" t="s">
        <v>17</v>
      </c>
      <c r="D10" s="3">
        <v>35</v>
      </c>
      <c r="E10" s="3">
        <v>10</v>
      </c>
      <c r="F10" s="3">
        <v>120</v>
      </c>
      <c r="G10" s="7">
        <v>0.25</v>
      </c>
      <c r="H10" s="14">
        <f t="shared" si="0"/>
        <v>3.5</v>
      </c>
      <c r="I10" s="3">
        <f t="shared" si="1"/>
        <v>4.2</v>
      </c>
    </row>
    <row r="11" spans="2:9" x14ac:dyDescent="0.2">
      <c r="B11" s="4" t="s">
        <v>23</v>
      </c>
      <c r="C11" t="s">
        <v>18</v>
      </c>
      <c r="D11" s="3">
        <v>75</v>
      </c>
      <c r="E11" s="3">
        <v>20</v>
      </c>
      <c r="F11" s="3">
        <v>150</v>
      </c>
      <c r="G11" s="7">
        <v>0.25</v>
      </c>
      <c r="H11" s="14">
        <f t="shared" si="0"/>
        <v>7.5</v>
      </c>
      <c r="I11" s="3">
        <f t="shared" si="1"/>
        <v>9</v>
      </c>
    </row>
    <row r="12" spans="2:9" x14ac:dyDescent="0.2">
      <c r="D12" s="3"/>
      <c r="E12" s="3"/>
      <c r="F12" s="3"/>
    </row>
    <row r="13" spans="2:9" x14ac:dyDescent="0.2">
      <c r="C13" s="27" t="s">
        <v>25</v>
      </c>
      <c r="D13" s="27"/>
      <c r="E13" s="27"/>
      <c r="F13" s="27"/>
      <c r="G13" s="27"/>
    </row>
    <row r="14" spans="2:9" x14ac:dyDescent="0.2">
      <c r="B14" s="4" t="s">
        <v>0</v>
      </c>
      <c r="C14" s="4" t="s">
        <v>19</v>
      </c>
      <c r="D14" s="4" t="s">
        <v>20</v>
      </c>
      <c r="E14" s="4" t="s">
        <v>21</v>
      </c>
      <c r="F14" s="4" t="s">
        <v>22</v>
      </c>
      <c r="G14" s="4" t="s">
        <v>23</v>
      </c>
      <c r="I14" s="4"/>
    </row>
    <row r="15" spans="2:9" x14ac:dyDescent="0.2">
      <c r="B15" s="1">
        <v>1</v>
      </c>
      <c r="C15">
        <v>290</v>
      </c>
      <c r="D15">
        <v>196</v>
      </c>
      <c r="E15">
        <v>160</v>
      </c>
      <c r="F15">
        <v>371</v>
      </c>
      <c r="G15">
        <v>410</v>
      </c>
    </row>
    <row r="16" spans="2:9" x14ac:dyDescent="0.2">
      <c r="B16" s="1">
        <f>+B15+1</f>
        <v>2</v>
      </c>
      <c r="C16">
        <v>287</v>
      </c>
      <c r="D16">
        <v>227</v>
      </c>
      <c r="E16">
        <v>166</v>
      </c>
      <c r="F16">
        <v>369</v>
      </c>
      <c r="G16">
        <v>416</v>
      </c>
    </row>
    <row r="17" spans="2:7" x14ac:dyDescent="0.2">
      <c r="B17" s="1">
        <f t="shared" ref="B17:B66" si="2">+B16+1</f>
        <v>3</v>
      </c>
      <c r="C17">
        <v>333</v>
      </c>
      <c r="D17">
        <v>214</v>
      </c>
      <c r="E17">
        <v>129</v>
      </c>
      <c r="F17">
        <v>399</v>
      </c>
      <c r="G17">
        <v>382</v>
      </c>
    </row>
    <row r="18" spans="2:7" x14ac:dyDescent="0.2">
      <c r="B18" s="1">
        <f t="shared" si="2"/>
        <v>4</v>
      </c>
      <c r="C18">
        <v>262</v>
      </c>
      <c r="D18">
        <v>197</v>
      </c>
      <c r="E18">
        <v>145</v>
      </c>
      <c r="F18">
        <v>384</v>
      </c>
      <c r="G18">
        <v>347</v>
      </c>
    </row>
    <row r="19" spans="2:7" x14ac:dyDescent="0.2">
      <c r="B19" s="1">
        <f t="shared" si="2"/>
        <v>5</v>
      </c>
      <c r="C19">
        <v>283</v>
      </c>
      <c r="D19">
        <v>211</v>
      </c>
      <c r="E19">
        <v>135</v>
      </c>
      <c r="F19">
        <v>394</v>
      </c>
      <c r="G19">
        <v>344</v>
      </c>
    </row>
    <row r="20" spans="2:7" x14ac:dyDescent="0.2">
      <c r="B20" s="1">
        <f t="shared" si="2"/>
        <v>6</v>
      </c>
      <c r="C20">
        <v>270</v>
      </c>
      <c r="D20">
        <v>219</v>
      </c>
      <c r="E20">
        <v>149</v>
      </c>
      <c r="F20">
        <v>358</v>
      </c>
      <c r="G20">
        <v>343</v>
      </c>
    </row>
    <row r="21" spans="2:7" x14ac:dyDescent="0.2">
      <c r="B21" s="1">
        <f t="shared" si="2"/>
        <v>7</v>
      </c>
      <c r="C21">
        <v>346</v>
      </c>
      <c r="D21">
        <v>197</v>
      </c>
      <c r="E21">
        <v>166</v>
      </c>
      <c r="F21">
        <v>359</v>
      </c>
      <c r="G21">
        <v>328</v>
      </c>
    </row>
    <row r="22" spans="2:7" x14ac:dyDescent="0.2">
      <c r="B22" s="1">
        <f t="shared" si="2"/>
        <v>8</v>
      </c>
      <c r="C22">
        <v>255</v>
      </c>
      <c r="D22">
        <v>222</v>
      </c>
      <c r="E22">
        <v>141</v>
      </c>
      <c r="F22">
        <v>397</v>
      </c>
      <c r="G22">
        <v>336</v>
      </c>
    </row>
    <row r="23" spans="2:7" x14ac:dyDescent="0.2">
      <c r="B23" s="1">
        <f t="shared" si="2"/>
        <v>9</v>
      </c>
      <c r="C23">
        <v>282</v>
      </c>
      <c r="D23">
        <v>181</v>
      </c>
      <c r="E23">
        <v>162</v>
      </c>
      <c r="F23">
        <v>379</v>
      </c>
      <c r="G23">
        <v>402</v>
      </c>
    </row>
    <row r="24" spans="2:7" x14ac:dyDescent="0.2">
      <c r="B24" s="1">
        <f t="shared" si="2"/>
        <v>10</v>
      </c>
      <c r="C24">
        <v>257</v>
      </c>
      <c r="D24">
        <v>188</v>
      </c>
      <c r="E24">
        <v>165</v>
      </c>
      <c r="F24">
        <v>376</v>
      </c>
      <c r="G24">
        <v>403</v>
      </c>
    </row>
    <row r="25" spans="2:7" x14ac:dyDescent="0.2">
      <c r="B25" s="1">
        <f t="shared" si="2"/>
        <v>11</v>
      </c>
      <c r="C25">
        <v>259</v>
      </c>
      <c r="D25">
        <v>248</v>
      </c>
      <c r="E25">
        <v>146</v>
      </c>
      <c r="F25">
        <v>375</v>
      </c>
      <c r="G25">
        <v>406</v>
      </c>
    </row>
    <row r="26" spans="2:7" x14ac:dyDescent="0.2">
      <c r="B26" s="1">
        <f t="shared" si="2"/>
        <v>12</v>
      </c>
      <c r="C26">
        <v>278</v>
      </c>
      <c r="D26">
        <v>201</v>
      </c>
      <c r="E26">
        <v>144</v>
      </c>
      <c r="F26">
        <v>395</v>
      </c>
      <c r="G26">
        <v>400</v>
      </c>
    </row>
    <row r="27" spans="2:7" x14ac:dyDescent="0.2">
      <c r="B27" s="1">
        <f t="shared" si="2"/>
        <v>13</v>
      </c>
      <c r="C27">
        <v>312</v>
      </c>
      <c r="D27">
        <v>220</v>
      </c>
      <c r="E27">
        <v>144</v>
      </c>
      <c r="F27">
        <v>373</v>
      </c>
      <c r="G27">
        <v>388</v>
      </c>
    </row>
    <row r="28" spans="2:7" x14ac:dyDescent="0.2">
      <c r="B28" s="1">
        <f t="shared" si="2"/>
        <v>14</v>
      </c>
      <c r="C28">
        <v>322</v>
      </c>
      <c r="D28">
        <v>269</v>
      </c>
      <c r="E28">
        <v>159</v>
      </c>
      <c r="F28">
        <v>370</v>
      </c>
      <c r="G28">
        <v>366</v>
      </c>
    </row>
    <row r="29" spans="2:7" x14ac:dyDescent="0.2">
      <c r="B29" s="1">
        <f t="shared" si="2"/>
        <v>15</v>
      </c>
      <c r="C29">
        <v>297</v>
      </c>
      <c r="D29">
        <v>237</v>
      </c>
      <c r="E29">
        <v>166</v>
      </c>
      <c r="F29">
        <v>330</v>
      </c>
      <c r="G29">
        <v>300</v>
      </c>
    </row>
    <row r="30" spans="2:7" x14ac:dyDescent="0.2">
      <c r="B30" s="1">
        <f t="shared" si="2"/>
        <v>16</v>
      </c>
      <c r="C30">
        <v>259</v>
      </c>
      <c r="D30">
        <v>228</v>
      </c>
      <c r="E30">
        <v>152</v>
      </c>
      <c r="F30">
        <v>374</v>
      </c>
      <c r="G30">
        <v>378</v>
      </c>
    </row>
    <row r="31" spans="2:7" x14ac:dyDescent="0.2">
      <c r="B31" s="1">
        <f t="shared" si="2"/>
        <v>17</v>
      </c>
      <c r="C31">
        <v>407</v>
      </c>
      <c r="D31">
        <v>206</v>
      </c>
      <c r="E31">
        <v>149</v>
      </c>
      <c r="F31">
        <v>370</v>
      </c>
      <c r="G31">
        <v>339</v>
      </c>
    </row>
    <row r="32" spans="2:7" x14ac:dyDescent="0.2">
      <c r="B32" s="1">
        <f t="shared" si="2"/>
        <v>18</v>
      </c>
      <c r="C32">
        <v>387</v>
      </c>
      <c r="D32">
        <v>239</v>
      </c>
      <c r="E32">
        <v>157</v>
      </c>
      <c r="F32">
        <v>369</v>
      </c>
      <c r="G32">
        <v>353</v>
      </c>
    </row>
    <row r="33" spans="2:7" x14ac:dyDescent="0.2">
      <c r="B33" s="1">
        <f t="shared" si="2"/>
        <v>19</v>
      </c>
      <c r="C33">
        <v>397</v>
      </c>
      <c r="D33">
        <v>254</v>
      </c>
      <c r="E33">
        <v>140</v>
      </c>
      <c r="F33">
        <v>372</v>
      </c>
      <c r="G33">
        <v>318</v>
      </c>
    </row>
    <row r="34" spans="2:7" x14ac:dyDescent="0.2">
      <c r="B34" s="1">
        <f t="shared" si="2"/>
        <v>20</v>
      </c>
      <c r="C34">
        <v>407</v>
      </c>
      <c r="D34">
        <v>222</v>
      </c>
      <c r="E34">
        <v>129</v>
      </c>
      <c r="F34">
        <v>340</v>
      </c>
      <c r="G34">
        <v>391</v>
      </c>
    </row>
    <row r="35" spans="2:7" x14ac:dyDescent="0.2">
      <c r="B35" s="1">
        <f t="shared" si="2"/>
        <v>21</v>
      </c>
      <c r="C35">
        <v>331</v>
      </c>
      <c r="D35">
        <v>229</v>
      </c>
      <c r="E35">
        <v>145</v>
      </c>
      <c r="F35">
        <v>336</v>
      </c>
      <c r="G35">
        <v>330</v>
      </c>
    </row>
    <row r="36" spans="2:7" x14ac:dyDescent="0.2">
      <c r="B36" s="1">
        <f t="shared" si="2"/>
        <v>22</v>
      </c>
      <c r="C36">
        <v>337</v>
      </c>
      <c r="D36">
        <v>272</v>
      </c>
      <c r="E36">
        <v>169</v>
      </c>
      <c r="F36">
        <v>331</v>
      </c>
      <c r="G36">
        <v>328</v>
      </c>
    </row>
    <row r="37" spans="2:7" x14ac:dyDescent="0.2">
      <c r="B37" s="1">
        <f t="shared" si="2"/>
        <v>23</v>
      </c>
      <c r="C37">
        <v>395</v>
      </c>
      <c r="D37">
        <v>212</v>
      </c>
      <c r="E37">
        <v>127</v>
      </c>
      <c r="F37">
        <v>379</v>
      </c>
      <c r="G37">
        <v>372</v>
      </c>
    </row>
    <row r="38" spans="2:7" x14ac:dyDescent="0.2">
      <c r="B38" s="1">
        <f t="shared" si="2"/>
        <v>24</v>
      </c>
      <c r="C38">
        <v>354</v>
      </c>
      <c r="D38">
        <v>248</v>
      </c>
      <c r="E38">
        <v>167</v>
      </c>
      <c r="F38">
        <v>343</v>
      </c>
      <c r="G38">
        <v>407</v>
      </c>
    </row>
    <row r="39" spans="2:7" x14ac:dyDescent="0.2">
      <c r="B39" s="1">
        <f t="shared" si="2"/>
        <v>25</v>
      </c>
      <c r="C39">
        <v>386</v>
      </c>
      <c r="D39">
        <v>268</v>
      </c>
      <c r="E39">
        <v>135</v>
      </c>
      <c r="F39">
        <v>326</v>
      </c>
      <c r="G39">
        <v>379</v>
      </c>
    </row>
    <row r="40" spans="2:7" x14ac:dyDescent="0.2">
      <c r="B40" s="1">
        <f t="shared" si="2"/>
        <v>26</v>
      </c>
      <c r="C40">
        <v>412</v>
      </c>
      <c r="D40">
        <v>215</v>
      </c>
      <c r="E40">
        <v>134</v>
      </c>
      <c r="F40">
        <v>304</v>
      </c>
      <c r="G40">
        <v>318</v>
      </c>
    </row>
    <row r="41" spans="2:7" x14ac:dyDescent="0.2">
      <c r="B41" s="1">
        <f t="shared" si="2"/>
        <v>27</v>
      </c>
      <c r="C41">
        <v>313</v>
      </c>
      <c r="D41">
        <v>275</v>
      </c>
      <c r="E41">
        <v>136</v>
      </c>
      <c r="F41">
        <v>332</v>
      </c>
      <c r="G41">
        <v>412</v>
      </c>
    </row>
    <row r="42" spans="2:7" x14ac:dyDescent="0.2">
      <c r="B42" s="1">
        <f t="shared" si="2"/>
        <v>28</v>
      </c>
      <c r="C42">
        <v>367</v>
      </c>
      <c r="D42">
        <v>244</v>
      </c>
      <c r="E42">
        <v>142</v>
      </c>
      <c r="F42">
        <v>308</v>
      </c>
      <c r="G42">
        <v>417</v>
      </c>
    </row>
    <row r="43" spans="2:7" x14ac:dyDescent="0.2">
      <c r="B43" s="1">
        <f t="shared" si="2"/>
        <v>29</v>
      </c>
      <c r="C43">
        <v>377</v>
      </c>
      <c r="D43">
        <v>258</v>
      </c>
      <c r="E43">
        <v>172</v>
      </c>
      <c r="F43">
        <v>324</v>
      </c>
      <c r="G43">
        <v>330</v>
      </c>
    </row>
    <row r="44" spans="2:7" x14ac:dyDescent="0.2">
      <c r="B44" s="1">
        <f t="shared" si="2"/>
        <v>30</v>
      </c>
      <c r="C44">
        <v>370</v>
      </c>
      <c r="D44">
        <v>261</v>
      </c>
      <c r="E44">
        <v>143</v>
      </c>
      <c r="F44">
        <v>339</v>
      </c>
      <c r="G44">
        <v>398</v>
      </c>
    </row>
    <row r="45" spans="2:7" x14ac:dyDescent="0.2">
      <c r="B45" s="1">
        <f t="shared" si="2"/>
        <v>31</v>
      </c>
      <c r="C45">
        <v>373</v>
      </c>
      <c r="D45">
        <v>251</v>
      </c>
      <c r="E45">
        <v>140</v>
      </c>
      <c r="F45">
        <v>315</v>
      </c>
      <c r="G45">
        <v>327</v>
      </c>
    </row>
    <row r="46" spans="2:7" x14ac:dyDescent="0.2">
      <c r="B46" s="1">
        <f t="shared" si="2"/>
        <v>32</v>
      </c>
      <c r="C46">
        <v>296</v>
      </c>
      <c r="D46">
        <v>251</v>
      </c>
      <c r="E46">
        <v>167</v>
      </c>
      <c r="F46">
        <v>331</v>
      </c>
      <c r="G46">
        <v>374</v>
      </c>
    </row>
    <row r="47" spans="2:7" x14ac:dyDescent="0.2">
      <c r="B47" s="1">
        <f t="shared" si="2"/>
        <v>33</v>
      </c>
      <c r="C47">
        <v>340</v>
      </c>
      <c r="D47">
        <v>280</v>
      </c>
      <c r="E47">
        <v>161</v>
      </c>
      <c r="F47">
        <v>318</v>
      </c>
      <c r="G47">
        <v>404</v>
      </c>
    </row>
    <row r="48" spans="2:7" x14ac:dyDescent="0.2">
      <c r="B48" s="1">
        <f t="shared" si="2"/>
        <v>34</v>
      </c>
      <c r="C48">
        <v>285</v>
      </c>
      <c r="D48">
        <v>238</v>
      </c>
      <c r="E48">
        <v>140</v>
      </c>
      <c r="F48">
        <v>328</v>
      </c>
      <c r="G48">
        <v>315</v>
      </c>
    </row>
    <row r="49" spans="2:7" x14ac:dyDescent="0.2">
      <c r="B49" s="1">
        <f t="shared" si="2"/>
        <v>35</v>
      </c>
      <c r="C49">
        <v>365</v>
      </c>
      <c r="D49">
        <v>243</v>
      </c>
      <c r="E49">
        <v>138</v>
      </c>
      <c r="F49">
        <v>329</v>
      </c>
      <c r="G49">
        <v>403</v>
      </c>
    </row>
    <row r="50" spans="2:7" x14ac:dyDescent="0.2">
      <c r="B50" s="1">
        <f t="shared" si="2"/>
        <v>36</v>
      </c>
      <c r="C50">
        <v>289</v>
      </c>
      <c r="D50">
        <v>235</v>
      </c>
      <c r="E50">
        <v>169</v>
      </c>
      <c r="F50">
        <v>297</v>
      </c>
      <c r="G50">
        <v>376</v>
      </c>
    </row>
    <row r="51" spans="2:7" x14ac:dyDescent="0.2">
      <c r="B51" s="1">
        <f t="shared" si="2"/>
        <v>37</v>
      </c>
      <c r="C51">
        <v>364</v>
      </c>
      <c r="D51">
        <v>269</v>
      </c>
      <c r="E51">
        <v>140</v>
      </c>
      <c r="F51">
        <v>317</v>
      </c>
      <c r="G51">
        <v>370</v>
      </c>
    </row>
    <row r="52" spans="2:7" x14ac:dyDescent="0.2">
      <c r="B52" s="1">
        <f t="shared" si="2"/>
        <v>38</v>
      </c>
      <c r="C52">
        <v>352</v>
      </c>
      <c r="D52">
        <v>264</v>
      </c>
      <c r="E52">
        <v>154</v>
      </c>
      <c r="F52">
        <v>331</v>
      </c>
      <c r="G52">
        <v>311</v>
      </c>
    </row>
    <row r="53" spans="2:7" x14ac:dyDescent="0.2">
      <c r="B53" s="1">
        <f t="shared" si="2"/>
        <v>39</v>
      </c>
      <c r="C53">
        <v>285</v>
      </c>
      <c r="D53">
        <v>252</v>
      </c>
      <c r="E53">
        <v>147</v>
      </c>
      <c r="F53">
        <v>319</v>
      </c>
      <c r="G53">
        <v>308</v>
      </c>
    </row>
    <row r="54" spans="2:7" x14ac:dyDescent="0.2">
      <c r="B54" s="1">
        <f t="shared" si="2"/>
        <v>40</v>
      </c>
      <c r="C54">
        <v>307</v>
      </c>
      <c r="D54">
        <v>275</v>
      </c>
      <c r="E54">
        <v>134</v>
      </c>
      <c r="F54">
        <v>225</v>
      </c>
      <c r="G54">
        <v>371</v>
      </c>
    </row>
    <row r="55" spans="2:7" x14ac:dyDescent="0.2">
      <c r="B55" s="1">
        <f t="shared" si="2"/>
        <v>41</v>
      </c>
      <c r="C55">
        <v>331</v>
      </c>
      <c r="D55">
        <v>326</v>
      </c>
      <c r="E55">
        <v>158</v>
      </c>
      <c r="F55">
        <v>242</v>
      </c>
      <c r="G55">
        <v>363</v>
      </c>
    </row>
    <row r="56" spans="2:7" x14ac:dyDescent="0.2">
      <c r="B56" s="1">
        <f t="shared" si="2"/>
        <v>42</v>
      </c>
      <c r="C56">
        <v>263</v>
      </c>
      <c r="D56">
        <v>316</v>
      </c>
      <c r="E56">
        <v>140</v>
      </c>
      <c r="F56">
        <v>243</v>
      </c>
      <c r="G56">
        <v>386</v>
      </c>
    </row>
    <row r="57" spans="2:7" x14ac:dyDescent="0.2">
      <c r="B57" s="1">
        <f t="shared" si="2"/>
        <v>43</v>
      </c>
      <c r="C57">
        <v>287</v>
      </c>
      <c r="D57">
        <v>265</v>
      </c>
      <c r="E57">
        <v>151</v>
      </c>
      <c r="F57">
        <v>246</v>
      </c>
      <c r="G57">
        <v>394</v>
      </c>
    </row>
    <row r="58" spans="2:7" x14ac:dyDescent="0.2">
      <c r="B58" s="1">
        <f t="shared" si="2"/>
        <v>44</v>
      </c>
      <c r="C58">
        <v>277</v>
      </c>
      <c r="D58">
        <v>314</v>
      </c>
      <c r="E58">
        <v>129</v>
      </c>
      <c r="F58">
        <v>224</v>
      </c>
      <c r="G58">
        <v>346</v>
      </c>
    </row>
    <row r="59" spans="2:7" x14ac:dyDescent="0.2">
      <c r="B59" s="1">
        <f t="shared" si="2"/>
        <v>45</v>
      </c>
      <c r="C59">
        <v>324</v>
      </c>
      <c r="D59">
        <v>256</v>
      </c>
      <c r="E59">
        <v>166</v>
      </c>
      <c r="F59">
        <v>270</v>
      </c>
      <c r="G59">
        <v>312</v>
      </c>
    </row>
    <row r="60" spans="2:7" x14ac:dyDescent="0.2">
      <c r="B60" s="1">
        <f t="shared" si="2"/>
        <v>46</v>
      </c>
      <c r="C60">
        <v>272</v>
      </c>
      <c r="D60">
        <v>282</v>
      </c>
      <c r="E60">
        <v>166</v>
      </c>
      <c r="F60">
        <v>267</v>
      </c>
      <c r="G60">
        <v>367</v>
      </c>
    </row>
    <row r="61" spans="2:7" x14ac:dyDescent="0.2">
      <c r="B61" s="1">
        <f t="shared" si="2"/>
        <v>47</v>
      </c>
      <c r="C61">
        <v>292</v>
      </c>
      <c r="D61">
        <v>323</v>
      </c>
      <c r="E61">
        <v>148</v>
      </c>
      <c r="F61">
        <v>219</v>
      </c>
      <c r="G61">
        <v>384</v>
      </c>
    </row>
    <row r="62" spans="2:7" x14ac:dyDescent="0.2">
      <c r="B62" s="1">
        <f t="shared" si="2"/>
        <v>48</v>
      </c>
      <c r="C62">
        <v>256</v>
      </c>
      <c r="D62">
        <v>292</v>
      </c>
      <c r="E62">
        <v>172</v>
      </c>
      <c r="F62">
        <v>199</v>
      </c>
      <c r="G62">
        <v>388</v>
      </c>
    </row>
    <row r="63" spans="2:7" x14ac:dyDescent="0.2">
      <c r="B63" s="1">
        <f t="shared" si="2"/>
        <v>49</v>
      </c>
      <c r="C63">
        <v>314</v>
      </c>
      <c r="D63">
        <v>295</v>
      </c>
      <c r="E63">
        <v>155</v>
      </c>
      <c r="F63">
        <v>185</v>
      </c>
      <c r="G63">
        <v>338</v>
      </c>
    </row>
    <row r="64" spans="2:7" x14ac:dyDescent="0.2">
      <c r="B64" s="1">
        <f t="shared" si="2"/>
        <v>50</v>
      </c>
      <c r="C64">
        <v>301</v>
      </c>
      <c r="D64">
        <v>299</v>
      </c>
      <c r="E64">
        <v>171</v>
      </c>
      <c r="F64">
        <v>223</v>
      </c>
      <c r="G64">
        <v>308</v>
      </c>
    </row>
    <row r="65" spans="2:7" x14ac:dyDescent="0.2">
      <c r="B65" s="1">
        <f t="shared" si="2"/>
        <v>51</v>
      </c>
      <c r="C65">
        <v>293</v>
      </c>
      <c r="D65">
        <v>256</v>
      </c>
      <c r="E65">
        <v>140</v>
      </c>
      <c r="F65">
        <v>204</v>
      </c>
      <c r="G65">
        <v>332</v>
      </c>
    </row>
    <row r="66" spans="2:7" x14ac:dyDescent="0.2">
      <c r="B66" s="1">
        <f t="shared" si="2"/>
        <v>52</v>
      </c>
      <c r="C66">
        <v>264</v>
      </c>
      <c r="D66">
        <v>296</v>
      </c>
      <c r="E66">
        <v>174</v>
      </c>
      <c r="F66">
        <v>234</v>
      </c>
      <c r="G66">
        <v>354</v>
      </c>
    </row>
    <row r="67" spans="2:7" x14ac:dyDescent="0.2">
      <c r="B67" t="s">
        <v>26</v>
      </c>
      <c r="C67" s="6">
        <f>AVERAGE(C15:C66)</f>
        <v>318.5</v>
      </c>
      <c r="D67" s="6">
        <f t="shared" ref="D67:G67" si="3">AVERAGE(D15:D66)</f>
        <v>248.76923076923077</v>
      </c>
      <c r="E67" s="6">
        <f t="shared" si="3"/>
        <v>150.65384615384616</v>
      </c>
      <c r="F67" s="6">
        <f t="shared" si="3"/>
        <v>320.03846153846155</v>
      </c>
      <c r="G67" s="6">
        <f t="shared" si="3"/>
        <v>362.92307692307691</v>
      </c>
    </row>
    <row r="68" spans="2:7" x14ac:dyDescent="0.2">
      <c r="C68">
        <f>STDEV(C15:C66)</f>
        <v>47.088777231697904</v>
      </c>
      <c r="D68">
        <f t="shared" ref="D68:G68" si="4">STDEV(D15:D66)</f>
        <v>35.915268141435277</v>
      </c>
      <c r="E68">
        <f t="shared" si="4"/>
        <v>13.629386669820294</v>
      </c>
      <c r="F68">
        <f t="shared" si="4"/>
        <v>59.733381982580909</v>
      </c>
      <c r="G68">
        <f t="shared" si="4"/>
        <v>34.417190274996869</v>
      </c>
    </row>
    <row r="69" spans="2:7" x14ac:dyDescent="0.2">
      <c r="C69" t="s">
        <v>19</v>
      </c>
      <c r="D69" t="s">
        <v>20</v>
      </c>
      <c r="E69" t="s">
        <v>21</v>
      </c>
      <c r="F69" t="s">
        <v>22</v>
      </c>
      <c r="G69" t="s">
        <v>23</v>
      </c>
    </row>
  </sheetData>
  <mergeCells count="1">
    <mergeCell ref="C13:G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12" sqref="A12:G17"/>
    </sheetView>
  </sheetViews>
  <sheetFormatPr baseColWidth="10" defaultRowHeight="15" x14ac:dyDescent="0.2"/>
  <cols>
    <col min="1" max="1" width="16.1640625" bestFit="1" customWidth="1"/>
  </cols>
  <sheetData>
    <row r="1" spans="1:9" x14ac:dyDescent="0.2">
      <c r="A1" t="s">
        <v>90</v>
      </c>
    </row>
    <row r="3" spans="1:9" ht="16" thickBot="1" x14ac:dyDescent="0.25">
      <c r="A3" t="s">
        <v>91</v>
      </c>
    </row>
    <row r="4" spans="1:9" x14ac:dyDescent="0.2">
      <c r="A4" s="31" t="s">
        <v>92</v>
      </c>
      <c r="B4" s="31" t="s">
        <v>93</v>
      </c>
      <c r="C4" s="31" t="s">
        <v>94</v>
      </c>
      <c r="D4" s="31" t="s">
        <v>26</v>
      </c>
      <c r="E4" s="31" t="s">
        <v>95</v>
      </c>
    </row>
    <row r="5" spans="1:9" x14ac:dyDescent="0.2">
      <c r="A5" s="29" t="s">
        <v>19</v>
      </c>
      <c r="B5" s="29">
        <v>52</v>
      </c>
      <c r="C5" s="29">
        <v>16562</v>
      </c>
      <c r="D5" s="29">
        <v>318.5</v>
      </c>
      <c r="E5" s="29">
        <v>2217.3529411764707</v>
      </c>
    </row>
    <row r="6" spans="1:9" x14ac:dyDescent="0.2">
      <c r="A6" s="29" t="s">
        <v>20</v>
      </c>
      <c r="B6" s="29">
        <v>52</v>
      </c>
      <c r="C6" s="29">
        <v>12936</v>
      </c>
      <c r="D6" s="29">
        <v>248.76923076923077</v>
      </c>
      <c r="E6" s="29">
        <v>1289.9064856711957</v>
      </c>
    </row>
    <row r="7" spans="1:9" x14ac:dyDescent="0.2">
      <c r="A7" s="29" t="s">
        <v>21</v>
      </c>
      <c r="B7" s="29">
        <v>52</v>
      </c>
      <c r="C7" s="29">
        <v>7834</v>
      </c>
      <c r="D7" s="29">
        <v>150.65384615384616</v>
      </c>
      <c r="E7" s="29">
        <v>185.76018099547511</v>
      </c>
    </row>
    <row r="8" spans="1:9" x14ac:dyDescent="0.2">
      <c r="A8" s="29" t="s">
        <v>22</v>
      </c>
      <c r="B8" s="29">
        <v>52</v>
      </c>
      <c r="C8" s="29">
        <v>16642</v>
      </c>
      <c r="D8" s="29">
        <v>320.03846153846155</v>
      </c>
      <c r="E8" s="29">
        <v>3568.0769230769215</v>
      </c>
    </row>
    <row r="9" spans="1:9" ht="16" thickBot="1" x14ac:dyDescent="0.25">
      <c r="A9" s="30" t="s">
        <v>23</v>
      </c>
      <c r="B9" s="30">
        <v>52</v>
      </c>
      <c r="C9" s="30">
        <v>18872</v>
      </c>
      <c r="D9" s="30">
        <v>362.92307692307691</v>
      </c>
      <c r="E9" s="30">
        <v>1184.5429864253392</v>
      </c>
    </row>
    <row r="12" spans="1:9" ht="16" thickBot="1" x14ac:dyDescent="0.25">
      <c r="A12" t="s">
        <v>96</v>
      </c>
    </row>
    <row r="13" spans="1:9" x14ac:dyDescent="0.2">
      <c r="A13" s="31" t="s">
        <v>97</v>
      </c>
      <c r="B13" s="31" t="s">
        <v>98</v>
      </c>
      <c r="C13" s="31" t="s">
        <v>99</v>
      </c>
      <c r="D13" s="31" t="s">
        <v>100</v>
      </c>
      <c r="E13" s="31" t="s">
        <v>101</v>
      </c>
      <c r="F13" s="31" t="s">
        <v>102</v>
      </c>
      <c r="G13" s="31" t="s">
        <v>103</v>
      </c>
      <c r="I13" s="32" t="s">
        <v>107</v>
      </c>
    </row>
    <row r="14" spans="1:9" x14ac:dyDescent="0.2">
      <c r="A14" s="29" t="s">
        <v>104</v>
      </c>
      <c r="B14" s="29">
        <v>1438694.2461538464</v>
      </c>
      <c r="C14" s="29">
        <v>4</v>
      </c>
      <c r="D14" s="29">
        <v>359673.5615384616</v>
      </c>
      <c r="E14" s="29">
        <v>212.93447393757148</v>
      </c>
      <c r="F14" s="33">
        <v>5.1801034745455957E-80</v>
      </c>
      <c r="G14" s="29">
        <v>2.4070430290505289</v>
      </c>
      <c r="I14" t="str">
        <f>IF(F14&lt;0.05,"yes","no")</f>
        <v>yes</v>
      </c>
    </row>
    <row r="15" spans="1:9" x14ac:dyDescent="0.2">
      <c r="A15" s="29" t="s">
        <v>105</v>
      </c>
      <c r="B15" s="29">
        <v>430727.61538461543</v>
      </c>
      <c r="C15" s="29">
        <v>255</v>
      </c>
      <c r="D15" s="29">
        <v>1689.1279034690801</v>
      </c>
      <c r="E15" s="29"/>
      <c r="F15" s="29"/>
      <c r="G15" s="29"/>
      <c r="I15" t="s">
        <v>108</v>
      </c>
    </row>
    <row r="16" spans="1:9" x14ac:dyDescent="0.2">
      <c r="A16" s="29"/>
      <c r="B16" s="29"/>
      <c r="C16" s="29"/>
      <c r="D16" s="29"/>
      <c r="E16" s="29"/>
      <c r="F16" s="29"/>
      <c r="G16" s="29"/>
    </row>
    <row r="17" spans="1:7" ht="16" thickBot="1" x14ac:dyDescent="0.25">
      <c r="A17" s="30" t="s">
        <v>106</v>
      </c>
      <c r="B17" s="30">
        <v>1869421.8615384619</v>
      </c>
      <c r="C17" s="30">
        <v>259</v>
      </c>
      <c r="D17" s="30"/>
      <c r="E17" s="30"/>
      <c r="F17" s="30"/>
      <c r="G17" s="30"/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J8" sqref="J8"/>
    </sheetView>
  </sheetViews>
  <sheetFormatPr baseColWidth="10" defaultColWidth="8.83203125" defaultRowHeight="15" x14ac:dyDescent="0.2"/>
  <sheetData>
    <row r="2" spans="2:10" ht="15.75" customHeight="1" x14ac:dyDescent="0.2">
      <c r="B2" s="2" t="s">
        <v>8</v>
      </c>
      <c r="C2" s="2"/>
      <c r="D2" s="2"/>
    </row>
    <row r="4" spans="2:10" x14ac:dyDescent="0.2">
      <c r="B4" t="s">
        <v>1</v>
      </c>
      <c r="J4" t="s">
        <v>85</v>
      </c>
    </row>
    <row r="5" spans="2:10" x14ac:dyDescent="0.2">
      <c r="B5" t="s">
        <v>2</v>
      </c>
      <c r="J5" t="s">
        <v>86</v>
      </c>
    </row>
    <row r="6" spans="2:10" x14ac:dyDescent="0.2">
      <c r="B6" t="s">
        <v>3</v>
      </c>
      <c r="J6" t="s">
        <v>87</v>
      </c>
    </row>
    <row r="7" spans="2:10" x14ac:dyDescent="0.2">
      <c r="B7" t="s">
        <v>4</v>
      </c>
      <c r="J7" t="s">
        <v>88</v>
      </c>
    </row>
    <row r="8" spans="2:10" x14ac:dyDescent="0.2">
      <c r="B8" t="s">
        <v>7</v>
      </c>
      <c r="J8" t="s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workbookViewId="0">
      <selection activeCell="I12" sqref="I12"/>
    </sheetView>
  </sheetViews>
  <sheetFormatPr baseColWidth="10" defaultColWidth="8.83203125" defaultRowHeight="15" x14ac:dyDescent="0.2"/>
  <cols>
    <col min="2" max="2" width="27.1640625" customWidth="1"/>
    <col min="4" max="4" width="10" customWidth="1"/>
    <col min="7" max="7" width="10.33203125" customWidth="1"/>
    <col min="8" max="8" width="32.83203125" customWidth="1"/>
    <col min="9" max="12" width="11.5" customWidth="1"/>
    <col min="13" max="13" width="17.83203125" customWidth="1"/>
  </cols>
  <sheetData>
    <row r="2" spans="2:12" x14ac:dyDescent="0.2">
      <c r="B2" s="2" t="s">
        <v>28</v>
      </c>
      <c r="C2" s="2"/>
      <c r="D2" s="2"/>
    </row>
    <row r="3" spans="2:12" x14ac:dyDescent="0.2">
      <c r="B3" s="8" t="s">
        <v>82</v>
      </c>
      <c r="C3" s="8"/>
      <c r="D3" s="8"/>
      <c r="E3" s="8"/>
      <c r="F3" s="8"/>
      <c r="G3" s="8"/>
    </row>
    <row r="4" spans="2:12" x14ac:dyDescent="0.2">
      <c r="B4" s="9" t="s">
        <v>33</v>
      </c>
      <c r="C4" s="8"/>
      <c r="D4" s="8"/>
      <c r="E4" s="8"/>
      <c r="F4" s="8"/>
      <c r="G4" s="8"/>
    </row>
    <row r="5" spans="2:12" x14ac:dyDescent="0.2">
      <c r="B5" s="9" t="s">
        <v>43</v>
      </c>
      <c r="C5" s="8"/>
      <c r="D5" s="8"/>
      <c r="E5" s="8"/>
      <c r="F5" s="8"/>
      <c r="G5" s="8"/>
    </row>
    <row r="6" spans="2:12" x14ac:dyDescent="0.2">
      <c r="B6" t="s">
        <v>30</v>
      </c>
    </row>
    <row r="7" spans="2:12" x14ac:dyDescent="0.2">
      <c r="B7" t="s">
        <v>29</v>
      </c>
      <c r="H7" s="10"/>
      <c r="I7" s="10"/>
      <c r="J7" s="10"/>
      <c r="K7" s="10"/>
      <c r="L7" s="10"/>
    </row>
    <row r="8" spans="2:12" x14ac:dyDescent="0.2">
      <c r="B8" t="s">
        <v>37</v>
      </c>
    </row>
    <row r="9" spans="2:12" x14ac:dyDescent="0.2">
      <c r="B9" t="s">
        <v>38</v>
      </c>
    </row>
    <row r="10" spans="2:12" x14ac:dyDescent="0.2">
      <c r="B10" t="s">
        <v>39</v>
      </c>
    </row>
    <row r="13" spans="2:12" x14ac:dyDescent="0.2">
      <c r="C13" s="28" t="s">
        <v>31</v>
      </c>
      <c r="D13" s="28"/>
      <c r="E13" s="28"/>
      <c r="F13" s="28"/>
      <c r="G13" s="28"/>
    </row>
    <row r="14" spans="2:12" x14ac:dyDescent="0.2">
      <c r="B14" t="s">
        <v>5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</row>
    <row r="15" spans="2:12" x14ac:dyDescent="0.2">
      <c r="B15" t="s">
        <v>6</v>
      </c>
      <c r="C15" s="28" t="s">
        <v>79</v>
      </c>
      <c r="D15" s="28"/>
      <c r="E15" s="28"/>
      <c r="F15" s="28"/>
      <c r="G15" s="28"/>
    </row>
    <row r="16" spans="2:12" x14ac:dyDescent="0.2">
      <c r="B16" t="s">
        <v>35</v>
      </c>
      <c r="C16" s="26">
        <v>318.5</v>
      </c>
      <c r="D16" s="26">
        <v>248.76923076923077</v>
      </c>
      <c r="E16" s="26">
        <v>150.65384615384616</v>
      </c>
      <c r="F16" s="26">
        <v>320.03846153846155</v>
      </c>
      <c r="G16" s="26">
        <v>362.92307692307691</v>
      </c>
      <c r="H16" s="25"/>
      <c r="I16" s="25"/>
    </row>
    <row r="17" spans="2:8" x14ac:dyDescent="0.2">
      <c r="B17" t="s">
        <v>36</v>
      </c>
      <c r="C17" s="26">
        <f>+C16/5</f>
        <v>63.7</v>
      </c>
      <c r="D17" s="26">
        <f t="shared" ref="D17:G17" si="0">+D16/5</f>
        <v>49.753846153846155</v>
      </c>
      <c r="E17" s="26">
        <f t="shared" si="0"/>
        <v>30.130769230769232</v>
      </c>
      <c r="F17" s="26">
        <f t="shared" si="0"/>
        <v>64.007692307692309</v>
      </c>
      <c r="G17" s="26">
        <f t="shared" si="0"/>
        <v>72.584615384615375</v>
      </c>
    </row>
    <row r="20" spans="2:8" x14ac:dyDescent="0.2">
      <c r="B20" s="5" t="s">
        <v>34</v>
      </c>
      <c r="C20" s="5" t="s">
        <v>19</v>
      </c>
      <c r="D20" s="5" t="s">
        <v>20</v>
      </c>
      <c r="E20" s="5" t="s">
        <v>21</v>
      </c>
      <c r="F20" s="5" t="s">
        <v>22</v>
      </c>
      <c r="G20" s="5" t="s">
        <v>23</v>
      </c>
      <c r="H20" s="5" t="s">
        <v>48</v>
      </c>
    </row>
    <row r="21" spans="2:8" x14ac:dyDescent="0.2">
      <c r="B21" s="5" t="s">
        <v>45</v>
      </c>
      <c r="C21" s="11">
        <v>0</v>
      </c>
      <c r="D21" s="12">
        <v>0.15</v>
      </c>
      <c r="E21" s="11">
        <v>0</v>
      </c>
      <c r="F21" s="12">
        <v>0.2</v>
      </c>
      <c r="G21" s="11">
        <v>0</v>
      </c>
      <c r="H21" s="13">
        <v>120</v>
      </c>
    </row>
    <row r="22" spans="2:8" x14ac:dyDescent="0.2">
      <c r="B22" s="5" t="s">
        <v>46</v>
      </c>
      <c r="C22" s="12">
        <v>0.3</v>
      </c>
      <c r="D22" s="11">
        <v>0</v>
      </c>
      <c r="E22" s="11">
        <v>0</v>
      </c>
      <c r="F22" s="11">
        <v>0</v>
      </c>
      <c r="G22" s="11">
        <v>0</v>
      </c>
      <c r="H22" s="13">
        <v>120</v>
      </c>
    </row>
    <row r="23" spans="2:8" x14ac:dyDescent="0.2">
      <c r="B23" s="5" t="s">
        <v>47</v>
      </c>
      <c r="C23" s="11">
        <v>0</v>
      </c>
      <c r="D23" s="11">
        <v>0</v>
      </c>
      <c r="E23" s="12">
        <v>0.2</v>
      </c>
      <c r="F23" s="11">
        <v>0</v>
      </c>
      <c r="G23" s="12">
        <v>0.2</v>
      </c>
      <c r="H23" s="13">
        <v>120</v>
      </c>
    </row>
  </sheetData>
  <mergeCells count="2">
    <mergeCell ref="C15:G15"/>
    <mergeCell ref="C13:G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8"/>
  <sheetViews>
    <sheetView topLeftCell="A2" workbookViewId="0">
      <selection activeCell="M19" sqref="M19"/>
    </sheetView>
  </sheetViews>
  <sheetFormatPr baseColWidth="10" defaultColWidth="8.83203125" defaultRowHeight="15" x14ac:dyDescent="0.2"/>
  <cols>
    <col min="2" max="2" width="26.5" customWidth="1"/>
  </cols>
  <sheetData>
    <row r="4" spans="2:7" x14ac:dyDescent="0.2">
      <c r="B4" t="s">
        <v>80</v>
      </c>
    </row>
    <row r="5" spans="2:7" x14ac:dyDescent="0.2">
      <c r="B5" t="s">
        <v>42</v>
      </c>
    </row>
    <row r="6" spans="2:7" x14ac:dyDescent="0.2">
      <c r="B6" s="15" t="s">
        <v>81</v>
      </c>
    </row>
    <row r="7" spans="2:7" x14ac:dyDescent="0.2">
      <c r="B7" s="15" t="s">
        <v>56</v>
      </c>
    </row>
    <row r="10" spans="2:7" x14ac:dyDescent="0.2">
      <c r="B10" t="s">
        <v>32</v>
      </c>
    </row>
    <row r="11" spans="2:7" x14ac:dyDescent="0.2">
      <c r="B11" t="s">
        <v>53</v>
      </c>
    </row>
    <row r="12" spans="2:7" x14ac:dyDescent="0.2">
      <c r="B12" t="s">
        <v>49</v>
      </c>
    </row>
    <row r="13" spans="2:7" x14ac:dyDescent="0.2">
      <c r="B13" t="s">
        <v>50</v>
      </c>
    </row>
    <row r="14" spans="2:7" x14ac:dyDescent="0.2">
      <c r="B14" t="s">
        <v>55</v>
      </c>
    </row>
    <row r="16" spans="2:7" x14ac:dyDescent="0.2">
      <c r="B16" s="5" t="s">
        <v>51</v>
      </c>
      <c r="C16" s="5" t="s">
        <v>19</v>
      </c>
      <c r="D16" s="5" t="s">
        <v>20</v>
      </c>
      <c r="E16" s="5" t="s">
        <v>21</v>
      </c>
      <c r="F16" s="5" t="s">
        <v>22</v>
      </c>
      <c r="G16" s="5" t="s">
        <v>23</v>
      </c>
    </row>
    <row r="17" spans="2:7" x14ac:dyDescent="0.2">
      <c r="B17" s="5" t="s">
        <v>52</v>
      </c>
      <c r="C17" s="11">
        <v>2</v>
      </c>
      <c r="D17" s="11">
        <v>3</v>
      </c>
      <c r="E17" s="11">
        <v>4</v>
      </c>
      <c r="F17" s="11">
        <v>3</v>
      </c>
      <c r="G17" s="11">
        <v>3</v>
      </c>
    </row>
    <row r="18" spans="2:7" x14ac:dyDescent="0.2">
      <c r="B18" s="5" t="s">
        <v>54</v>
      </c>
      <c r="C18" s="12">
        <v>1200</v>
      </c>
      <c r="D18" s="11">
        <v>1500</v>
      </c>
      <c r="E18" s="11">
        <v>2000</v>
      </c>
      <c r="F18" s="11">
        <v>1500</v>
      </c>
      <c r="G18" s="11">
        <v>1400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O21" sqref="O21"/>
    </sheetView>
  </sheetViews>
  <sheetFormatPr baseColWidth="10" defaultColWidth="8.83203125" defaultRowHeight="15" x14ac:dyDescent="0.2"/>
  <cols>
    <col min="2" max="2" width="23.5" customWidth="1"/>
    <col min="3" max="7" width="12.33203125" customWidth="1"/>
    <col min="8" max="8" width="27.5" customWidth="1"/>
  </cols>
  <sheetData>
    <row r="2" spans="2:8" x14ac:dyDescent="0.2">
      <c r="B2" t="s">
        <v>57</v>
      </c>
    </row>
    <row r="3" spans="2:8" x14ac:dyDescent="0.2">
      <c r="B3" t="s">
        <v>64</v>
      </c>
    </row>
    <row r="4" spans="2:8" x14ac:dyDescent="0.2">
      <c r="B4" t="s">
        <v>73</v>
      </c>
    </row>
    <row r="5" spans="2:8" x14ac:dyDescent="0.2">
      <c r="B5" t="s">
        <v>75</v>
      </c>
    </row>
    <row r="6" spans="2:8" x14ac:dyDescent="0.2">
      <c r="B6" t="s">
        <v>74</v>
      </c>
    </row>
    <row r="8" spans="2:8" x14ac:dyDescent="0.2">
      <c r="B8" s="5" t="s">
        <v>58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59</v>
      </c>
    </row>
    <row r="9" spans="2:8" x14ac:dyDescent="0.2">
      <c r="B9" s="5" t="s">
        <v>61</v>
      </c>
      <c r="C9" s="11">
        <v>0</v>
      </c>
      <c r="D9" s="12">
        <v>2</v>
      </c>
      <c r="E9" s="11">
        <v>0</v>
      </c>
      <c r="F9" s="12">
        <v>1</v>
      </c>
      <c r="G9" s="11">
        <v>0</v>
      </c>
      <c r="H9" s="13" t="s">
        <v>60</v>
      </c>
    </row>
    <row r="10" spans="2:8" x14ac:dyDescent="0.2">
      <c r="B10" s="5" t="s">
        <v>62</v>
      </c>
      <c r="C10" s="12">
        <v>1</v>
      </c>
      <c r="D10" s="11">
        <v>0</v>
      </c>
      <c r="E10" s="11">
        <v>0</v>
      </c>
      <c r="F10" s="11">
        <v>0</v>
      </c>
      <c r="G10" s="11">
        <v>0</v>
      </c>
      <c r="H10" s="13" t="s">
        <v>65</v>
      </c>
    </row>
    <row r="11" spans="2:8" x14ac:dyDescent="0.2">
      <c r="B11" s="5" t="s">
        <v>63</v>
      </c>
      <c r="C11" s="11">
        <v>0</v>
      </c>
      <c r="D11" s="11">
        <v>0</v>
      </c>
      <c r="E11" s="12">
        <v>1</v>
      </c>
      <c r="F11" s="11">
        <v>0</v>
      </c>
      <c r="G11" s="12">
        <v>2</v>
      </c>
      <c r="H11" s="13" t="s">
        <v>60</v>
      </c>
    </row>
    <row r="12" spans="2:8" x14ac:dyDescent="0.2">
      <c r="B12" s="16"/>
      <c r="C12" s="17"/>
      <c r="D12" s="17"/>
      <c r="E12" s="18"/>
      <c r="F12" s="17"/>
      <c r="G12" s="18"/>
      <c r="H12" s="19"/>
    </row>
    <row r="13" spans="2:8" x14ac:dyDescent="0.2">
      <c r="B13" s="16"/>
      <c r="C13" s="17"/>
      <c r="D13" s="17"/>
      <c r="E13" s="18"/>
      <c r="F13" s="17"/>
      <c r="G13" s="18"/>
      <c r="H13" s="19"/>
    </row>
    <row r="14" spans="2:8" x14ac:dyDescent="0.2">
      <c r="B14" s="20" t="s">
        <v>71</v>
      </c>
      <c r="C14" s="5" t="s">
        <v>66</v>
      </c>
      <c r="D14" s="5" t="s">
        <v>67</v>
      </c>
      <c r="E14" s="5" t="s">
        <v>68</v>
      </c>
      <c r="F14" s="5" t="s">
        <v>69</v>
      </c>
      <c r="G14" s="5" t="s">
        <v>70</v>
      </c>
      <c r="H14" s="20" t="s">
        <v>72</v>
      </c>
    </row>
    <row r="15" spans="2:8" x14ac:dyDescent="0.2">
      <c r="B15" s="5" t="s">
        <v>19</v>
      </c>
      <c r="C15" s="21">
        <v>0.25</v>
      </c>
      <c r="D15" s="21">
        <v>0.25</v>
      </c>
      <c r="E15" s="21">
        <v>0.3</v>
      </c>
      <c r="F15" s="21">
        <v>0.1</v>
      </c>
      <c r="G15" s="21">
        <v>0.1</v>
      </c>
      <c r="H15" s="22">
        <f>SUM(C15:G15)</f>
        <v>1</v>
      </c>
    </row>
    <row r="16" spans="2:8" x14ac:dyDescent="0.2">
      <c r="B16" s="5" t="s">
        <v>20</v>
      </c>
      <c r="C16" s="21">
        <v>0.3</v>
      </c>
      <c r="D16" s="21">
        <v>0.3</v>
      </c>
      <c r="E16" s="21">
        <v>0.2</v>
      </c>
      <c r="F16" s="21">
        <v>0.1</v>
      </c>
      <c r="G16" s="21">
        <v>0.1</v>
      </c>
      <c r="H16" s="22">
        <f t="shared" ref="H16:H19" si="0">SUM(C16:G16)</f>
        <v>1</v>
      </c>
    </row>
    <row r="17" spans="2:8" x14ac:dyDescent="0.2">
      <c r="B17" s="5" t="s">
        <v>21</v>
      </c>
      <c r="C17" s="21">
        <v>0.15</v>
      </c>
      <c r="D17" s="21">
        <v>0.2</v>
      </c>
      <c r="E17" s="21">
        <v>0.15</v>
      </c>
      <c r="F17" s="21">
        <v>0.3</v>
      </c>
      <c r="G17" s="21">
        <v>0.2</v>
      </c>
      <c r="H17" s="22">
        <f t="shared" si="0"/>
        <v>1</v>
      </c>
    </row>
    <row r="18" spans="2:8" x14ac:dyDescent="0.2">
      <c r="B18" s="5" t="s">
        <v>22</v>
      </c>
      <c r="C18" s="21">
        <v>0.2</v>
      </c>
      <c r="D18" s="21">
        <v>0.2</v>
      </c>
      <c r="E18" s="21">
        <v>0.2</v>
      </c>
      <c r="F18" s="21">
        <v>0.2</v>
      </c>
      <c r="G18" s="21">
        <v>0.2</v>
      </c>
      <c r="H18" s="22">
        <f t="shared" si="0"/>
        <v>1</v>
      </c>
    </row>
    <row r="19" spans="2:8" x14ac:dyDescent="0.2">
      <c r="B19" s="5" t="s">
        <v>23</v>
      </c>
      <c r="C19" s="21">
        <v>0.1</v>
      </c>
      <c r="D19" s="21">
        <v>0.05</v>
      </c>
      <c r="E19" s="21">
        <v>0.15</v>
      </c>
      <c r="F19" s="21">
        <v>0.3</v>
      </c>
      <c r="G19" s="21">
        <v>0.4</v>
      </c>
      <c r="H19" s="22">
        <f t="shared" si="0"/>
        <v>1</v>
      </c>
    </row>
    <row r="20" spans="2:8" x14ac:dyDescent="0.2">
      <c r="B20" s="16"/>
      <c r="C20" s="23">
        <f>SUM(C15:C19)</f>
        <v>1.0000000000000002</v>
      </c>
      <c r="D20" s="23">
        <f t="shared" ref="D20:G20" si="1">SUM(D15:D19)</f>
        <v>1</v>
      </c>
      <c r="E20" s="23">
        <f t="shared" si="1"/>
        <v>1</v>
      </c>
      <c r="F20" s="23">
        <f t="shared" si="1"/>
        <v>1</v>
      </c>
      <c r="G20" s="23">
        <f t="shared" si="1"/>
        <v>1</v>
      </c>
      <c r="H20" s="24"/>
    </row>
    <row r="22" spans="2:8" x14ac:dyDescent="0.2">
      <c r="B22" s="20" t="s">
        <v>76</v>
      </c>
      <c r="C22" s="13"/>
    </row>
    <row r="23" spans="2:8" x14ac:dyDescent="0.2">
      <c r="B23" s="5" t="s">
        <v>19</v>
      </c>
      <c r="C23" s="13">
        <v>100</v>
      </c>
    </row>
    <row r="24" spans="2:8" x14ac:dyDescent="0.2">
      <c r="B24" s="5" t="s">
        <v>20</v>
      </c>
      <c r="C24" s="13">
        <v>200</v>
      </c>
    </row>
    <row r="25" spans="2:8" x14ac:dyDescent="0.2">
      <c r="B25" s="5" t="s">
        <v>21</v>
      </c>
      <c r="C25" s="13">
        <v>150</v>
      </c>
    </row>
    <row r="26" spans="2:8" x14ac:dyDescent="0.2">
      <c r="B26" s="5" t="s">
        <v>22</v>
      </c>
      <c r="C26" s="13">
        <v>200</v>
      </c>
    </row>
    <row r="27" spans="2:8" x14ac:dyDescent="0.2">
      <c r="B27" s="5" t="s">
        <v>23</v>
      </c>
      <c r="C27" s="13">
        <v>150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6" sqref="B6"/>
    </sheetView>
  </sheetViews>
  <sheetFormatPr baseColWidth="10" defaultColWidth="8.83203125" defaultRowHeight="15" x14ac:dyDescent="0.2"/>
  <sheetData>
    <row r="2" spans="2:2" x14ac:dyDescent="0.2">
      <c r="B2" t="s">
        <v>77</v>
      </c>
    </row>
    <row r="3" spans="2:2" x14ac:dyDescent="0.2">
      <c r="B3" t="s">
        <v>83</v>
      </c>
    </row>
    <row r="4" spans="2:2" x14ac:dyDescent="0.2">
      <c r="B4" t="s">
        <v>78</v>
      </c>
    </row>
    <row r="5" spans="2:2" x14ac:dyDescent="0.2">
      <c r="B5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2:Q64"/>
  <sheetViews>
    <sheetView tabSelected="1" topLeftCell="A34" workbookViewId="0">
      <selection activeCell="M71" sqref="M71"/>
    </sheetView>
  </sheetViews>
  <sheetFormatPr baseColWidth="10" defaultRowHeight="15" x14ac:dyDescent="0.2"/>
  <sheetData>
    <row r="42" spans="3:8" x14ac:dyDescent="0.2">
      <c r="D42" t="s">
        <v>19</v>
      </c>
      <c r="E42" t="s">
        <v>20</v>
      </c>
      <c r="F42" t="s">
        <v>21</v>
      </c>
      <c r="G42" t="s">
        <v>22</v>
      </c>
      <c r="H42" t="s">
        <v>23</v>
      </c>
    </row>
    <row r="43" spans="3:8" x14ac:dyDescent="0.2">
      <c r="C43" t="s">
        <v>140</v>
      </c>
      <c r="D43">
        <f>-0.0575</f>
        <v>-5.7500000000000002E-2</v>
      </c>
      <c r="E43">
        <f>1.8904</f>
        <v>1.8904000000000001</v>
      </c>
      <c r="F43">
        <f>0.1049</f>
        <v>0.10489999999999999</v>
      </c>
      <c r="G43">
        <f>-3.5419</f>
        <v>-3.5419</v>
      </c>
      <c r="H43">
        <f>-0.4382</f>
        <v>-0.43819999999999998</v>
      </c>
    </row>
    <row r="44" spans="3:8" x14ac:dyDescent="0.2">
      <c r="C44" t="s">
        <v>141</v>
      </c>
      <c r="D44">
        <v>6</v>
      </c>
      <c r="E44">
        <v>7.1999999999999993</v>
      </c>
      <c r="F44">
        <v>3.5999999999999996</v>
      </c>
      <c r="G44">
        <v>4.2</v>
      </c>
      <c r="H44">
        <v>9</v>
      </c>
    </row>
    <row r="45" spans="3:8" x14ac:dyDescent="0.2">
      <c r="C45" t="s">
        <v>118</v>
      </c>
      <c r="D45">
        <v>320.02</v>
      </c>
      <c r="E45">
        <v>198.67</v>
      </c>
      <c r="F45">
        <v>147.87</v>
      </c>
      <c r="G45">
        <v>413.9</v>
      </c>
      <c r="H45">
        <v>374.54</v>
      </c>
    </row>
    <row r="47" spans="3:8" x14ac:dyDescent="0.2">
      <c r="D47" t="s">
        <v>140</v>
      </c>
      <c r="E47" t="s">
        <v>141</v>
      </c>
    </row>
    <row r="48" spans="3:8" x14ac:dyDescent="0.2">
      <c r="C48" t="s">
        <v>19</v>
      </c>
      <c r="D48">
        <f>-0.0575</f>
        <v>-5.7500000000000002E-2</v>
      </c>
      <c r="E48">
        <v>6</v>
      </c>
    </row>
    <row r="49" spans="3:17" x14ac:dyDescent="0.2">
      <c r="C49" t="s">
        <v>20</v>
      </c>
      <c r="D49">
        <f>1.8904</f>
        <v>1.8904000000000001</v>
      </c>
      <c r="E49">
        <v>7.1999999999999993</v>
      </c>
      <c r="Q49" t="s">
        <v>142</v>
      </c>
    </row>
    <row r="50" spans="3:17" x14ac:dyDescent="0.2">
      <c r="C50" t="s">
        <v>21</v>
      </c>
      <c r="D50">
        <f>0.1049</f>
        <v>0.10489999999999999</v>
      </c>
      <c r="E50">
        <v>3.5999999999999996</v>
      </c>
    </row>
    <row r="51" spans="3:17" x14ac:dyDescent="0.2">
      <c r="C51" t="s">
        <v>22</v>
      </c>
      <c r="D51">
        <f>-3.5419</f>
        <v>-3.5419</v>
      </c>
      <c r="E51">
        <v>4.2</v>
      </c>
    </row>
    <row r="52" spans="3:17" x14ac:dyDescent="0.2">
      <c r="C52" t="s">
        <v>23</v>
      </c>
      <c r="D52">
        <f>-0.4382</f>
        <v>-0.43819999999999998</v>
      </c>
      <c r="E52">
        <v>9</v>
      </c>
    </row>
    <row r="54" spans="3:17" x14ac:dyDescent="0.2">
      <c r="Q54" t="s">
        <v>143</v>
      </c>
    </row>
    <row r="62" spans="3:17" x14ac:dyDescent="0.2">
      <c r="C62">
        <v>318.5</v>
      </c>
      <c r="D62">
        <v>248.76923076923077</v>
      </c>
      <c r="E62">
        <v>150.65384615384616</v>
      </c>
      <c r="F62">
        <v>320.03846153846155</v>
      </c>
      <c r="G62">
        <v>362.92307692307691</v>
      </c>
    </row>
    <row r="63" spans="3:17" x14ac:dyDescent="0.2">
      <c r="C63">
        <v>47.088777231697904</v>
      </c>
      <c r="D63">
        <v>35.915268141435277</v>
      </c>
      <c r="E63">
        <v>13.629386669820294</v>
      </c>
      <c r="F63">
        <v>59.733381982580909</v>
      </c>
      <c r="G63">
        <v>34.417190274996869</v>
      </c>
    </row>
    <row r="64" spans="3:17" x14ac:dyDescent="0.2">
      <c r="C64" t="s">
        <v>19</v>
      </c>
      <c r="D64" t="s">
        <v>20</v>
      </c>
      <c r="E64" t="s">
        <v>21</v>
      </c>
      <c r="F64" t="s">
        <v>22</v>
      </c>
      <c r="G64" t="s">
        <v>23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3" workbookViewId="0">
      <selection activeCell="T18" sqref="T18"/>
    </sheetView>
  </sheetViews>
  <sheetFormatPr baseColWidth="10" defaultRowHeight="15" x14ac:dyDescent="0.2"/>
  <cols>
    <col min="6" max="6" width="17.5" bestFit="1" customWidth="1"/>
  </cols>
  <sheetData>
    <row r="1" spans="1:9" x14ac:dyDescent="0.2">
      <c r="A1" t="s">
        <v>109</v>
      </c>
    </row>
    <row r="2" spans="1:9" ht="16" thickBot="1" x14ac:dyDescent="0.25"/>
    <row r="3" spans="1:9" ht="16" x14ac:dyDescent="0.2">
      <c r="A3" s="34" t="s">
        <v>110</v>
      </c>
      <c r="B3" s="34"/>
      <c r="I3" s="35" t="s">
        <v>133</v>
      </c>
    </row>
    <row r="4" spans="1:9" x14ac:dyDescent="0.2">
      <c r="A4" s="29" t="s">
        <v>111</v>
      </c>
      <c r="B4" s="29">
        <v>1.849177035499365E-2</v>
      </c>
    </row>
    <row r="5" spans="1:9" x14ac:dyDescent="0.2">
      <c r="A5" s="29" t="s">
        <v>112</v>
      </c>
      <c r="B5" s="29">
        <v>3.4194557086182203E-4</v>
      </c>
    </row>
    <row r="6" spans="1:9" x14ac:dyDescent="0.2">
      <c r="A6" s="29" t="s">
        <v>113</v>
      </c>
      <c r="B6" s="29">
        <v>-1.9651215517720942E-2</v>
      </c>
    </row>
    <row r="7" spans="1:9" x14ac:dyDescent="0.2">
      <c r="A7" s="29" t="s">
        <v>114</v>
      </c>
      <c r="B7" s="29">
        <v>47.549202114256154</v>
      </c>
    </row>
    <row r="8" spans="1:9" ht="16" thickBot="1" x14ac:dyDescent="0.25">
      <c r="A8" s="30" t="s">
        <v>115</v>
      </c>
      <c r="B8" s="30">
        <v>52</v>
      </c>
    </row>
    <row r="10" spans="1:9" ht="16" thickBot="1" x14ac:dyDescent="0.25">
      <c r="A10" t="s">
        <v>96</v>
      </c>
    </row>
    <row r="11" spans="1:9" x14ac:dyDescent="0.2">
      <c r="A11" s="31"/>
      <c r="B11" s="31" t="s">
        <v>99</v>
      </c>
      <c r="C11" s="31" t="s">
        <v>98</v>
      </c>
      <c r="D11" s="31" t="s">
        <v>100</v>
      </c>
      <c r="E11" s="31" t="s">
        <v>101</v>
      </c>
      <c r="F11" s="31" t="s">
        <v>119</v>
      </c>
    </row>
    <row r="12" spans="1:9" x14ac:dyDescent="0.2">
      <c r="A12" s="29" t="s">
        <v>116</v>
      </c>
      <c r="B12" s="29">
        <v>1</v>
      </c>
      <c r="C12" s="29">
        <v>38.668914880909142</v>
      </c>
      <c r="D12" s="29">
        <v>38.668914880909142</v>
      </c>
      <c r="E12" s="29">
        <v>1.7103126881576142E-2</v>
      </c>
      <c r="F12" s="29">
        <v>0.89647497011745414</v>
      </c>
    </row>
    <row r="13" spans="1:9" x14ac:dyDescent="0.2">
      <c r="A13" s="29" t="s">
        <v>117</v>
      </c>
      <c r="B13" s="29">
        <v>50</v>
      </c>
      <c r="C13" s="29">
        <v>113046.33108511909</v>
      </c>
      <c r="D13" s="29">
        <v>2260.9266217023819</v>
      </c>
      <c r="E13" s="29"/>
      <c r="F13" s="29"/>
    </row>
    <row r="14" spans="1:9" ht="16" thickBot="1" x14ac:dyDescent="0.25">
      <c r="A14" s="30" t="s">
        <v>106</v>
      </c>
      <c r="B14" s="30">
        <v>51</v>
      </c>
      <c r="C14" s="30">
        <v>113085</v>
      </c>
      <c r="D14" s="30"/>
      <c r="E14" s="30"/>
      <c r="F14" s="30"/>
    </row>
    <row r="15" spans="1:9" ht="16" thickBot="1" x14ac:dyDescent="0.25"/>
    <row r="16" spans="1:9" x14ac:dyDescent="0.2">
      <c r="A16" s="31"/>
      <c r="B16" s="31" t="s">
        <v>120</v>
      </c>
      <c r="C16" s="31" t="s">
        <v>114</v>
      </c>
      <c r="D16" s="31" t="s">
        <v>121</v>
      </c>
      <c r="E16" s="31" t="s">
        <v>102</v>
      </c>
      <c r="F16" s="31" t="s">
        <v>122</v>
      </c>
      <c r="G16" s="31" t="s">
        <v>123</v>
      </c>
      <c r="H16" s="31" t="s">
        <v>124</v>
      </c>
      <c r="I16" s="31" t="s">
        <v>125</v>
      </c>
    </row>
    <row r="17" spans="1:9" x14ac:dyDescent="0.2">
      <c r="A17" s="29" t="s">
        <v>118</v>
      </c>
      <c r="B17" s="29">
        <v>320.02262443438912</v>
      </c>
      <c r="C17" s="29">
        <v>13.38030833126731</v>
      </c>
      <c r="D17" s="29">
        <v>23.917432731094493</v>
      </c>
      <c r="E17" s="33">
        <v>4.9714393676296507E-29</v>
      </c>
      <c r="F17" s="29">
        <v>293.14748421290443</v>
      </c>
      <c r="G17" s="29">
        <v>346.8977646558738</v>
      </c>
      <c r="H17" s="29">
        <v>293.14748421290443</v>
      </c>
      <c r="I17" s="29">
        <v>346.8977646558738</v>
      </c>
    </row>
    <row r="18" spans="1:9" ht="16" thickBot="1" x14ac:dyDescent="0.25">
      <c r="A18" s="30" t="s">
        <v>0</v>
      </c>
      <c r="B18" s="30">
        <v>-5.7457525826005065E-2</v>
      </c>
      <c r="C18" s="30">
        <v>0.43934851430729011</v>
      </c>
      <c r="D18" s="30">
        <v>-0.13077892369022101</v>
      </c>
      <c r="E18" s="30">
        <v>0.89647497011746469</v>
      </c>
      <c r="F18" s="30">
        <v>-0.93991498762584424</v>
      </c>
      <c r="G18" s="30">
        <v>0.82499993597383414</v>
      </c>
      <c r="H18" s="30">
        <v>-0.93991498762584424</v>
      </c>
      <c r="I18" s="30">
        <v>0.82499993597383414</v>
      </c>
    </row>
    <row r="22" spans="1:9" x14ac:dyDescent="0.2">
      <c r="A22" t="s">
        <v>126</v>
      </c>
      <c r="F22" t="s">
        <v>131</v>
      </c>
    </row>
    <row r="23" spans="1:9" ht="16" thickBot="1" x14ac:dyDescent="0.25"/>
    <row r="24" spans="1:9" x14ac:dyDescent="0.2">
      <c r="A24" s="31" t="s">
        <v>127</v>
      </c>
      <c r="B24" s="31" t="s">
        <v>128</v>
      </c>
      <c r="C24" s="31" t="s">
        <v>129</v>
      </c>
      <c r="D24" s="31" t="s">
        <v>130</v>
      </c>
      <c r="F24" s="31" t="s">
        <v>132</v>
      </c>
      <c r="G24" s="31" t="s">
        <v>19</v>
      </c>
    </row>
    <row r="25" spans="1:9" x14ac:dyDescent="0.2">
      <c r="A25" s="29">
        <v>1</v>
      </c>
      <c r="B25" s="29">
        <v>319.96516690856311</v>
      </c>
      <c r="C25" s="29">
        <v>-29.965166908563106</v>
      </c>
      <c r="D25" s="29">
        <v>-0.63646357397265729</v>
      </c>
      <c r="F25" s="29">
        <v>0.96153846153846156</v>
      </c>
      <c r="G25" s="29">
        <v>255</v>
      </c>
    </row>
    <row r="26" spans="1:9" x14ac:dyDescent="0.2">
      <c r="A26" s="29">
        <v>2</v>
      </c>
      <c r="B26" s="29">
        <v>319.9077093827371</v>
      </c>
      <c r="C26" s="29">
        <v>-32.907709382737096</v>
      </c>
      <c r="D26" s="29">
        <v>-0.69896351283146374</v>
      </c>
      <c r="F26" s="29">
        <v>2.8846153846153846</v>
      </c>
      <c r="G26" s="29">
        <v>256</v>
      </c>
    </row>
    <row r="27" spans="1:9" x14ac:dyDescent="0.2">
      <c r="A27" s="29">
        <v>3</v>
      </c>
      <c r="B27" s="29">
        <v>319.85025185691109</v>
      </c>
      <c r="C27" s="29">
        <v>13.149748143088914</v>
      </c>
      <c r="D27" s="29">
        <v>0.27930215525010105</v>
      </c>
      <c r="F27" s="29">
        <v>4.8076923076923075</v>
      </c>
      <c r="G27" s="29">
        <v>257</v>
      </c>
    </row>
    <row r="28" spans="1:9" x14ac:dyDescent="0.2">
      <c r="A28" s="29">
        <v>4</v>
      </c>
      <c r="B28" s="29">
        <v>319.79279433108508</v>
      </c>
      <c r="C28" s="29">
        <v>-57.792794331085076</v>
      </c>
      <c r="D28" s="29">
        <v>-1.2275255646688124</v>
      </c>
      <c r="F28" s="29">
        <v>6.7307692307692308</v>
      </c>
      <c r="G28" s="29">
        <v>259</v>
      </c>
    </row>
    <row r="29" spans="1:9" x14ac:dyDescent="0.2">
      <c r="A29" s="29">
        <v>5</v>
      </c>
      <c r="B29" s="29">
        <v>319.73533680525907</v>
      </c>
      <c r="C29" s="29">
        <v>-36.735336805259067</v>
      </c>
      <c r="D29" s="29">
        <v>-0.78026275727111039</v>
      </c>
      <c r="F29" s="29">
        <v>8.6538461538461533</v>
      </c>
      <c r="G29" s="29">
        <v>259</v>
      </c>
    </row>
    <row r="30" spans="1:9" x14ac:dyDescent="0.2">
      <c r="A30" s="29">
        <v>6</v>
      </c>
      <c r="B30" s="29">
        <v>319.67787927943306</v>
      </c>
      <c r="C30" s="29">
        <v>-49.677879279433057</v>
      </c>
      <c r="D30" s="29">
        <v>-1.055163840403462</v>
      </c>
      <c r="F30" s="29">
        <v>10.576923076923077</v>
      </c>
      <c r="G30" s="29">
        <v>262</v>
      </c>
    </row>
    <row r="31" spans="1:9" x14ac:dyDescent="0.2">
      <c r="A31" s="29">
        <v>7</v>
      </c>
      <c r="B31" s="29">
        <v>319.6204217536071</v>
      </c>
      <c r="C31" s="29">
        <v>26.379578246392896</v>
      </c>
      <c r="D31" s="29">
        <v>0.56030526049873708</v>
      </c>
      <c r="F31" s="29">
        <v>12.5</v>
      </c>
      <c r="G31" s="29">
        <v>263</v>
      </c>
    </row>
    <row r="32" spans="1:9" x14ac:dyDescent="0.2">
      <c r="A32" s="29">
        <v>8</v>
      </c>
      <c r="B32" s="29">
        <v>319.56296422778109</v>
      </c>
      <c r="C32" s="29">
        <v>-64.562964227781094</v>
      </c>
      <c r="D32" s="29">
        <v>-1.3713247479672666</v>
      </c>
      <c r="F32" s="29">
        <v>14.423076923076923</v>
      </c>
      <c r="G32" s="29">
        <v>264</v>
      </c>
    </row>
    <row r="33" spans="1:7" x14ac:dyDescent="0.2">
      <c r="A33" s="29">
        <v>9</v>
      </c>
      <c r="B33" s="29">
        <v>319.50550670195508</v>
      </c>
      <c r="C33" s="29">
        <v>-37.505506701955085</v>
      </c>
      <c r="D33" s="29">
        <v>-0.7966212540054376</v>
      </c>
      <c r="F33" s="29">
        <v>16.346153846153847</v>
      </c>
      <c r="G33" s="29">
        <v>270</v>
      </c>
    </row>
    <row r="34" spans="1:7" x14ac:dyDescent="0.2">
      <c r="A34" s="29">
        <v>10</v>
      </c>
      <c r="B34" s="29">
        <v>319.44804917612908</v>
      </c>
      <c r="C34" s="29">
        <v>-62.448049176129075</v>
      </c>
      <c r="D34" s="29">
        <v>-1.3264037102660433</v>
      </c>
      <c r="F34" s="29">
        <v>18.269230769230766</v>
      </c>
      <c r="G34" s="29">
        <v>272</v>
      </c>
    </row>
    <row r="35" spans="1:7" x14ac:dyDescent="0.2">
      <c r="A35" s="29">
        <v>11</v>
      </c>
      <c r="B35" s="29">
        <v>319.39059165030307</v>
      </c>
      <c r="C35" s="29">
        <v>-60.390591650303065</v>
      </c>
      <c r="D35" s="29">
        <v>-1.2827030769880772</v>
      </c>
      <c r="F35" s="29">
        <v>20.19230769230769</v>
      </c>
      <c r="G35" s="29">
        <v>277</v>
      </c>
    </row>
    <row r="36" spans="1:7" x14ac:dyDescent="0.2">
      <c r="A36" s="29">
        <v>12</v>
      </c>
      <c r="B36" s="29">
        <v>319.33313412447706</v>
      </c>
      <c r="C36" s="29">
        <v>-41.333134124477056</v>
      </c>
      <c r="D36" s="29">
        <v>-0.87792049844508435</v>
      </c>
      <c r="F36" s="29">
        <v>22.115384615384613</v>
      </c>
      <c r="G36" s="29">
        <v>278</v>
      </c>
    </row>
    <row r="37" spans="1:7" x14ac:dyDescent="0.2">
      <c r="A37" s="29">
        <v>13</v>
      </c>
      <c r="B37" s="29">
        <v>319.27567659865105</v>
      </c>
      <c r="C37" s="29">
        <v>-7.2756765986510459</v>
      </c>
      <c r="D37" s="29">
        <v>-0.15453620349177369</v>
      </c>
      <c r="F37" s="29">
        <v>24.038461538461537</v>
      </c>
      <c r="G37" s="29">
        <v>282</v>
      </c>
    </row>
    <row r="38" spans="1:7" x14ac:dyDescent="0.2">
      <c r="A38" s="29">
        <v>14</v>
      </c>
      <c r="B38" s="29">
        <v>319.21821907282504</v>
      </c>
      <c r="C38" s="29">
        <v>2.7817809271749638</v>
      </c>
      <c r="D38" s="29">
        <v>5.9085345205028568E-2</v>
      </c>
      <c r="F38" s="29">
        <v>25.96153846153846</v>
      </c>
      <c r="G38" s="29">
        <v>283</v>
      </c>
    </row>
    <row r="39" spans="1:7" x14ac:dyDescent="0.2">
      <c r="A39" s="29">
        <v>15</v>
      </c>
      <c r="B39" s="29">
        <v>319.16076154699903</v>
      </c>
      <c r="C39" s="29">
        <v>-22.160761546999026</v>
      </c>
      <c r="D39" s="29">
        <v>-0.47069711105557716</v>
      </c>
      <c r="F39" s="29">
        <v>27.884615384615383</v>
      </c>
      <c r="G39" s="29">
        <v>285</v>
      </c>
    </row>
    <row r="40" spans="1:7" x14ac:dyDescent="0.2">
      <c r="A40" s="29">
        <v>16</v>
      </c>
      <c r="B40" s="29">
        <v>319.10330402117302</v>
      </c>
      <c r="C40" s="29">
        <v>-60.103304021173017</v>
      </c>
      <c r="D40" s="29">
        <v>-1.2766010548717917</v>
      </c>
      <c r="F40" s="29">
        <v>29.807692307692307</v>
      </c>
      <c r="G40" s="29">
        <v>285</v>
      </c>
    </row>
    <row r="41" spans="1:7" x14ac:dyDescent="0.2">
      <c r="A41" s="29">
        <v>17</v>
      </c>
      <c r="B41" s="29">
        <v>319.04584649534701</v>
      </c>
      <c r="C41" s="29">
        <v>87.954153504652993</v>
      </c>
      <c r="D41" s="29">
        <v>1.8681562847999336</v>
      </c>
      <c r="F41" s="29">
        <v>31.73076923076923</v>
      </c>
      <c r="G41" s="29">
        <v>287</v>
      </c>
    </row>
    <row r="42" spans="1:7" x14ac:dyDescent="0.2">
      <c r="A42" s="29">
        <v>18</v>
      </c>
      <c r="B42" s="29">
        <v>318.988388969521</v>
      </c>
      <c r="C42" s="29">
        <v>68.011611030479003</v>
      </c>
      <c r="D42" s="29">
        <v>1.4445744006761005</v>
      </c>
      <c r="F42" s="29">
        <v>33.653846153846153</v>
      </c>
      <c r="G42" s="29">
        <v>287</v>
      </c>
    </row>
    <row r="43" spans="1:7" x14ac:dyDescent="0.2">
      <c r="A43" s="29">
        <v>19</v>
      </c>
      <c r="B43" s="29">
        <v>318.93093144369504</v>
      </c>
      <c r="C43" s="29">
        <v>78.069068556304956</v>
      </c>
      <c r="D43" s="29">
        <v>1.6581959493729015</v>
      </c>
      <c r="F43" s="29">
        <v>35.576923076923073</v>
      </c>
      <c r="G43" s="29">
        <v>289</v>
      </c>
    </row>
    <row r="44" spans="1:7" x14ac:dyDescent="0.2">
      <c r="A44" s="29">
        <v>20</v>
      </c>
      <c r="B44" s="29">
        <v>318.87347391786903</v>
      </c>
      <c r="C44" s="29">
        <v>88.126526082130965</v>
      </c>
      <c r="D44" s="29">
        <v>1.8718174980697038</v>
      </c>
      <c r="F44" s="29">
        <v>37.5</v>
      </c>
      <c r="G44" s="29">
        <v>290</v>
      </c>
    </row>
    <row r="45" spans="1:7" x14ac:dyDescent="0.2">
      <c r="A45" s="29">
        <v>21</v>
      </c>
      <c r="B45" s="29">
        <v>318.81601639204303</v>
      </c>
      <c r="C45" s="29">
        <v>12.183983607956975</v>
      </c>
      <c r="D45" s="29">
        <v>0.25878920601401784</v>
      </c>
      <c r="F45" s="29">
        <v>39.42307692307692</v>
      </c>
      <c r="G45" s="29">
        <v>292</v>
      </c>
    </row>
    <row r="46" spans="1:7" x14ac:dyDescent="0.2">
      <c r="A46" s="29">
        <v>22</v>
      </c>
      <c r="B46" s="29">
        <v>318.75855886621702</v>
      </c>
      <c r="C46" s="29">
        <v>18.241441133782985</v>
      </c>
      <c r="D46" s="29">
        <v>0.38745029700140204</v>
      </c>
      <c r="F46" s="29">
        <v>41.346153846153847</v>
      </c>
      <c r="G46" s="29">
        <v>293</v>
      </c>
    </row>
    <row r="47" spans="1:7" x14ac:dyDescent="0.2">
      <c r="A47" s="29">
        <v>23</v>
      </c>
      <c r="B47" s="29">
        <v>318.70110134039101</v>
      </c>
      <c r="C47" s="29">
        <v>76.298898659608994</v>
      </c>
      <c r="D47" s="29">
        <v>1.6205973382112211</v>
      </c>
      <c r="F47" s="29">
        <v>43.269230769230766</v>
      </c>
      <c r="G47" s="29">
        <v>296</v>
      </c>
    </row>
    <row r="48" spans="1:7" x14ac:dyDescent="0.2">
      <c r="A48" s="29">
        <v>24</v>
      </c>
      <c r="B48" s="29">
        <v>318.643643814565</v>
      </c>
      <c r="C48" s="29">
        <v>35.356356185435004</v>
      </c>
      <c r="D48" s="29">
        <v>0.7509730511129431</v>
      </c>
      <c r="F48" s="29">
        <v>45.192307692307693</v>
      </c>
      <c r="G48" s="29">
        <v>297</v>
      </c>
    </row>
    <row r="49" spans="1:7" x14ac:dyDescent="0.2">
      <c r="A49" s="29">
        <v>25</v>
      </c>
      <c r="B49" s="29">
        <v>318.58618628873899</v>
      </c>
      <c r="C49" s="29">
        <v>67.413813711261014</v>
      </c>
      <c r="D49" s="29">
        <v>1.4318771172115445</v>
      </c>
      <c r="F49" s="29">
        <v>47.115384615384613</v>
      </c>
      <c r="G49" s="29">
        <v>301</v>
      </c>
    </row>
    <row r="50" spans="1:7" x14ac:dyDescent="0.2">
      <c r="A50" s="29">
        <v>26</v>
      </c>
      <c r="B50" s="29">
        <v>318.52872876291298</v>
      </c>
      <c r="C50" s="29">
        <v>93.471271237087024</v>
      </c>
      <c r="D50" s="29">
        <v>1.9853404967460191</v>
      </c>
      <c r="F50" s="29">
        <v>49.03846153846154</v>
      </c>
      <c r="G50" s="29">
        <v>307</v>
      </c>
    </row>
    <row r="51" spans="1:7" x14ac:dyDescent="0.2">
      <c r="A51" s="29">
        <v>27</v>
      </c>
      <c r="B51" s="29">
        <v>318.47127123708697</v>
      </c>
      <c r="C51" s="29">
        <v>-5.4712712370869667</v>
      </c>
      <c r="D51" s="29">
        <v>-0.11621042713882067</v>
      </c>
      <c r="F51" s="29">
        <v>50.96153846153846</v>
      </c>
      <c r="G51" s="29">
        <v>312</v>
      </c>
    </row>
    <row r="52" spans="1:7" x14ac:dyDescent="0.2">
      <c r="A52" s="29">
        <v>28</v>
      </c>
      <c r="B52" s="29">
        <v>318.41381371126096</v>
      </c>
      <c r="C52" s="29">
        <v>48.586186288739043</v>
      </c>
      <c r="D52" s="29">
        <v>1.0319761563615801</v>
      </c>
      <c r="F52" s="29">
        <v>52.884615384615387</v>
      </c>
      <c r="G52" s="29">
        <v>313</v>
      </c>
    </row>
    <row r="53" spans="1:7" x14ac:dyDescent="0.2">
      <c r="A53" s="29">
        <v>29</v>
      </c>
      <c r="B53" s="29">
        <v>318.35635618543495</v>
      </c>
      <c r="C53" s="29">
        <v>58.643643814565053</v>
      </c>
      <c r="D53" s="29">
        <v>1.2455977050583824</v>
      </c>
      <c r="F53" s="29">
        <v>54.807692307692307</v>
      </c>
      <c r="G53" s="29">
        <v>314</v>
      </c>
    </row>
    <row r="54" spans="1:7" x14ac:dyDescent="0.2">
      <c r="A54" s="29">
        <v>30</v>
      </c>
      <c r="B54" s="29">
        <v>318.29889865960894</v>
      </c>
      <c r="C54" s="29">
        <v>51.701101340391062</v>
      </c>
      <c r="D54" s="29">
        <v>1.098137308490158</v>
      </c>
      <c r="F54" s="29">
        <v>56.730769230769234</v>
      </c>
      <c r="G54" s="29">
        <v>322</v>
      </c>
    </row>
    <row r="55" spans="1:7" x14ac:dyDescent="0.2">
      <c r="A55" s="29">
        <v>31</v>
      </c>
      <c r="B55" s="29">
        <v>318.24144113378298</v>
      </c>
      <c r="C55" s="29">
        <v>54.758558866217015</v>
      </c>
      <c r="D55" s="29">
        <v>1.1630780561954774</v>
      </c>
      <c r="F55" s="29">
        <v>58.653846153846153</v>
      </c>
      <c r="G55" s="29">
        <v>324</v>
      </c>
    </row>
    <row r="56" spans="1:7" x14ac:dyDescent="0.2">
      <c r="A56" s="29">
        <v>32</v>
      </c>
      <c r="B56" s="29">
        <v>318.18398360795697</v>
      </c>
      <c r="C56" s="29">
        <v>-22.183983607956975</v>
      </c>
      <c r="D56" s="29">
        <v>-0.47119035028756301</v>
      </c>
      <c r="F56" s="29">
        <v>60.57692307692308</v>
      </c>
      <c r="G56" s="29">
        <v>331</v>
      </c>
    </row>
    <row r="57" spans="1:7" x14ac:dyDescent="0.2">
      <c r="A57" s="29">
        <v>33</v>
      </c>
      <c r="B57" s="29">
        <v>318.12652608213097</v>
      </c>
      <c r="C57" s="29">
        <v>21.873473917869035</v>
      </c>
      <c r="D57" s="29">
        <v>0.46459508893929274</v>
      </c>
      <c r="F57" s="29">
        <v>62.5</v>
      </c>
      <c r="G57" s="29">
        <v>331</v>
      </c>
    </row>
    <row r="58" spans="1:7" x14ac:dyDescent="0.2">
      <c r="A58" s="29">
        <v>34</v>
      </c>
      <c r="B58" s="29">
        <v>318.06906855630496</v>
      </c>
      <c r="C58" s="29">
        <v>-33.069068556304956</v>
      </c>
      <c r="D58" s="29">
        <v>-0.70239080014194843</v>
      </c>
      <c r="F58" s="29">
        <v>64.42307692307692</v>
      </c>
      <c r="G58" s="29">
        <v>333</v>
      </c>
    </row>
    <row r="59" spans="1:7" x14ac:dyDescent="0.2">
      <c r="A59" s="29">
        <v>35</v>
      </c>
      <c r="B59" s="29">
        <v>318.01161103047895</v>
      </c>
      <c r="C59" s="29">
        <v>46.988388969521054</v>
      </c>
      <c r="D59" s="29">
        <v>0.99803875846966983</v>
      </c>
      <c r="F59" s="29">
        <v>66.346153846153854</v>
      </c>
      <c r="G59" s="29">
        <v>337</v>
      </c>
    </row>
    <row r="60" spans="1:7" x14ac:dyDescent="0.2">
      <c r="A60" s="29">
        <v>36</v>
      </c>
      <c r="B60" s="29">
        <v>317.95415350465294</v>
      </c>
      <c r="C60" s="29">
        <v>-28.954153504652936</v>
      </c>
      <c r="D60" s="29">
        <v>-0.61498953358601616</v>
      </c>
      <c r="F60" s="29">
        <v>68.269230769230774</v>
      </c>
      <c r="G60" s="29">
        <v>340</v>
      </c>
    </row>
    <row r="61" spans="1:7" x14ac:dyDescent="0.2">
      <c r="A61" s="29">
        <v>37</v>
      </c>
      <c r="B61" s="29">
        <v>317.89669597882693</v>
      </c>
      <c r="C61" s="29">
        <v>46.103304021173074</v>
      </c>
      <c r="D61" s="29">
        <v>0.97923945288882963</v>
      </c>
      <c r="F61" s="29">
        <v>70.192307692307693</v>
      </c>
      <c r="G61" s="29">
        <v>346</v>
      </c>
    </row>
    <row r="62" spans="1:7" x14ac:dyDescent="0.2">
      <c r="A62" s="29">
        <v>38</v>
      </c>
      <c r="B62" s="29">
        <v>317.83923845300092</v>
      </c>
      <c r="C62" s="29">
        <v>34.160761546999083</v>
      </c>
      <c r="D62" s="29">
        <v>0.72557848418383253</v>
      </c>
      <c r="F62" s="29">
        <v>72.115384615384627</v>
      </c>
      <c r="G62" s="29">
        <v>352</v>
      </c>
    </row>
    <row r="63" spans="1:7" x14ac:dyDescent="0.2">
      <c r="A63" s="29">
        <v>39</v>
      </c>
      <c r="B63" s="29">
        <v>317.78178092717491</v>
      </c>
      <c r="C63" s="29">
        <v>-32.781780927174907</v>
      </c>
      <c r="D63" s="29">
        <v>-0.6962887780256628</v>
      </c>
      <c r="F63" s="29">
        <v>74.038461538461547</v>
      </c>
      <c r="G63" s="29">
        <v>354</v>
      </c>
    </row>
    <row r="64" spans="1:7" x14ac:dyDescent="0.2">
      <c r="A64" s="29">
        <v>40</v>
      </c>
      <c r="B64" s="29">
        <v>317.7243234013489</v>
      </c>
      <c r="C64" s="29">
        <v>-10.724323401348897</v>
      </c>
      <c r="D64" s="29">
        <v>-0.22778585620060635</v>
      </c>
      <c r="F64" s="29">
        <v>75.961538461538467</v>
      </c>
      <c r="G64" s="29">
        <v>364</v>
      </c>
    </row>
    <row r="65" spans="1:7" x14ac:dyDescent="0.2">
      <c r="A65" s="29">
        <v>41</v>
      </c>
      <c r="B65" s="29">
        <v>317.66686587552289</v>
      </c>
      <c r="C65" s="29">
        <v>13.333134124477112</v>
      </c>
      <c r="D65" s="29">
        <v>0.28319729447915909</v>
      </c>
      <c r="F65" s="29">
        <v>77.884615384615387</v>
      </c>
      <c r="G65" s="29">
        <v>365</v>
      </c>
    </row>
    <row r="66" spans="1:7" x14ac:dyDescent="0.2">
      <c r="A66" s="29">
        <v>42</v>
      </c>
      <c r="B66" s="29">
        <v>317.60940834969688</v>
      </c>
      <c r="C66" s="29">
        <v>-54.609408349696878</v>
      </c>
      <c r="D66" s="29">
        <v>-1.1599100821576906</v>
      </c>
      <c r="F66" s="29">
        <v>79.807692307692321</v>
      </c>
      <c r="G66" s="29">
        <v>367</v>
      </c>
    </row>
    <row r="67" spans="1:7" x14ac:dyDescent="0.2">
      <c r="A67" s="29">
        <v>43</v>
      </c>
      <c r="B67" s="29">
        <v>317.55195082387092</v>
      </c>
      <c r="C67" s="29">
        <v>-30.551950823870925</v>
      </c>
      <c r="D67" s="29">
        <v>-0.64892693147792646</v>
      </c>
      <c r="F67" s="29">
        <v>81.730769230769241</v>
      </c>
      <c r="G67" s="29">
        <v>370</v>
      </c>
    </row>
    <row r="68" spans="1:7" x14ac:dyDescent="0.2">
      <c r="A68" s="29">
        <v>44</v>
      </c>
      <c r="B68" s="29">
        <v>317.49449329804492</v>
      </c>
      <c r="C68" s="29">
        <v>-40.494493298044915</v>
      </c>
      <c r="D68" s="29">
        <v>-0.86010767132821453</v>
      </c>
      <c r="F68" s="29">
        <v>83.65384615384616</v>
      </c>
      <c r="G68" s="29">
        <v>373</v>
      </c>
    </row>
    <row r="69" spans="1:7" x14ac:dyDescent="0.2">
      <c r="A69" s="29">
        <v>45</v>
      </c>
      <c r="B69" s="29">
        <v>317.43703577221891</v>
      </c>
      <c r="C69" s="29">
        <v>6.5629642277810945</v>
      </c>
      <c r="D69" s="29">
        <v>0.1393981111807048</v>
      </c>
      <c r="F69" s="29">
        <v>85.57692307692308</v>
      </c>
      <c r="G69" s="29">
        <v>377</v>
      </c>
    </row>
    <row r="70" spans="1:7" x14ac:dyDescent="0.2">
      <c r="A70" s="29">
        <v>46</v>
      </c>
      <c r="B70" s="29">
        <v>317.3795782463929</v>
      </c>
      <c r="C70" s="29">
        <v>-45.379578246392896</v>
      </c>
      <c r="D70" s="29">
        <v>-0.9638674346184728</v>
      </c>
      <c r="F70" s="29">
        <v>87.500000000000014</v>
      </c>
      <c r="G70" s="29">
        <v>386</v>
      </c>
    </row>
    <row r="71" spans="1:7" x14ac:dyDescent="0.2">
      <c r="A71" s="29">
        <v>47</v>
      </c>
      <c r="B71" s="29">
        <v>317.32212072056689</v>
      </c>
      <c r="C71" s="29">
        <v>-25.322120720566886</v>
      </c>
      <c r="D71" s="29">
        <v>-0.53784474164812546</v>
      </c>
      <c r="F71" s="29">
        <v>89.423076923076934</v>
      </c>
      <c r="G71" s="29">
        <v>387</v>
      </c>
    </row>
    <row r="72" spans="1:7" x14ac:dyDescent="0.2">
      <c r="A72" s="29">
        <v>48</v>
      </c>
      <c r="B72" s="29">
        <v>317.26466319474088</v>
      </c>
      <c r="C72" s="29">
        <v>-61.264663194740876</v>
      </c>
      <c r="D72" s="29">
        <v>-1.3012684566096309</v>
      </c>
      <c r="F72" s="29">
        <v>91.346153846153854</v>
      </c>
      <c r="G72" s="29">
        <v>395</v>
      </c>
    </row>
    <row r="73" spans="1:7" x14ac:dyDescent="0.2">
      <c r="A73" s="29">
        <v>49</v>
      </c>
      <c r="B73" s="29">
        <v>317.20720566891487</v>
      </c>
      <c r="C73" s="29">
        <v>-3.2072056689148667</v>
      </c>
      <c r="D73" s="29">
        <v>-6.8121415399811841E-2</v>
      </c>
      <c r="F73" s="29">
        <v>93.269230769230774</v>
      </c>
      <c r="G73" s="29">
        <v>397</v>
      </c>
    </row>
    <row r="74" spans="1:7" x14ac:dyDescent="0.2">
      <c r="A74" s="29">
        <v>50</v>
      </c>
      <c r="B74" s="29">
        <v>317.14974814308886</v>
      </c>
      <c r="C74" s="29">
        <v>-16.149748143088857</v>
      </c>
      <c r="D74" s="29">
        <v>-0.34302249853216343</v>
      </c>
      <c r="F74" s="29">
        <v>95.192307692307693</v>
      </c>
      <c r="G74" s="29">
        <v>407</v>
      </c>
    </row>
    <row r="75" spans="1:7" x14ac:dyDescent="0.2">
      <c r="A75" s="29">
        <v>51</v>
      </c>
      <c r="B75" s="29">
        <v>317.09229061726285</v>
      </c>
      <c r="C75" s="29">
        <v>-24.092290617262847</v>
      </c>
      <c r="D75" s="29">
        <v>-0.51172300952774241</v>
      </c>
      <c r="F75" s="29">
        <v>97.115384615384627</v>
      </c>
      <c r="G75" s="29">
        <v>407</v>
      </c>
    </row>
    <row r="76" spans="1:7" ht="16" thickBot="1" x14ac:dyDescent="0.25">
      <c r="A76" s="30">
        <v>52</v>
      </c>
      <c r="B76" s="30">
        <v>317.03483309143684</v>
      </c>
      <c r="C76" s="30">
        <v>-53.034833091436838</v>
      </c>
      <c r="D76" s="30">
        <v>-1.1264659234977661</v>
      </c>
      <c r="F76" s="30">
        <v>99.038461538461547</v>
      </c>
      <c r="G76" s="30">
        <v>412</v>
      </c>
    </row>
  </sheetData>
  <sortState ref="G25:G76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opLeftCell="A10" workbookViewId="0">
      <selection activeCell="E17" sqref="E17"/>
    </sheetView>
  </sheetViews>
  <sheetFormatPr baseColWidth="10" defaultRowHeight="15" x14ac:dyDescent="0.2"/>
  <sheetData>
    <row r="1" spans="1:9" x14ac:dyDescent="0.2">
      <c r="A1" t="s">
        <v>109</v>
      </c>
    </row>
    <row r="2" spans="1:9" ht="16" thickBot="1" x14ac:dyDescent="0.25"/>
    <row r="3" spans="1:9" x14ac:dyDescent="0.2">
      <c r="A3" s="34" t="s">
        <v>110</v>
      </c>
      <c r="B3" s="34"/>
    </row>
    <row r="4" spans="1:9" x14ac:dyDescent="0.2">
      <c r="A4" s="29" t="s">
        <v>111</v>
      </c>
      <c r="B4" s="29">
        <v>0.79766139471686448</v>
      </c>
    </row>
    <row r="5" spans="1:9" x14ac:dyDescent="0.2">
      <c r="A5" s="29" t="s">
        <v>112</v>
      </c>
      <c r="B5" s="29">
        <v>0.63626370062165349</v>
      </c>
    </row>
    <row r="6" spans="1:9" x14ac:dyDescent="0.2">
      <c r="A6" s="29" t="s">
        <v>113</v>
      </c>
      <c r="B6" s="29">
        <v>0.62898897463408654</v>
      </c>
    </row>
    <row r="7" spans="1:9" x14ac:dyDescent="0.2">
      <c r="A7" s="29" t="s">
        <v>114</v>
      </c>
      <c r="B7" s="29">
        <v>21.876232031019661</v>
      </c>
    </row>
    <row r="8" spans="1:9" ht="16" thickBot="1" x14ac:dyDescent="0.25">
      <c r="A8" s="30" t="s">
        <v>115</v>
      </c>
      <c r="B8" s="30">
        <v>52</v>
      </c>
    </row>
    <row r="10" spans="1:9" ht="16" thickBot="1" x14ac:dyDescent="0.25">
      <c r="A10" t="s">
        <v>96</v>
      </c>
    </row>
    <row r="11" spans="1:9" x14ac:dyDescent="0.2">
      <c r="A11" s="31"/>
      <c r="B11" s="31" t="s">
        <v>99</v>
      </c>
      <c r="C11" s="31" t="s">
        <v>98</v>
      </c>
      <c r="D11" s="31" t="s">
        <v>100</v>
      </c>
      <c r="E11" s="31" t="s">
        <v>101</v>
      </c>
      <c r="F11" s="31" t="s">
        <v>119</v>
      </c>
    </row>
    <row r="12" spans="1:9" x14ac:dyDescent="0.2">
      <c r="A12" s="29" t="s">
        <v>116</v>
      </c>
      <c r="B12" s="29">
        <v>1</v>
      </c>
      <c r="C12" s="29">
        <v>41856.754375480232</v>
      </c>
      <c r="D12" s="29">
        <v>41856.754375480232</v>
      </c>
      <c r="E12" s="29">
        <v>87.462222179787588</v>
      </c>
      <c r="F12" s="29">
        <v>1.4570560612647374E-12</v>
      </c>
    </row>
    <row r="13" spans="1:9" x14ac:dyDescent="0.2">
      <c r="A13" s="29" t="s">
        <v>117</v>
      </c>
      <c r="B13" s="29">
        <v>50</v>
      </c>
      <c r="C13" s="29">
        <v>23928.47639375053</v>
      </c>
      <c r="D13" s="29">
        <v>478.56952787501064</v>
      </c>
      <c r="E13" s="29"/>
      <c r="F13" s="29"/>
    </row>
    <row r="14" spans="1:9" ht="16" thickBot="1" x14ac:dyDescent="0.25">
      <c r="A14" s="30" t="s">
        <v>106</v>
      </c>
      <c r="B14" s="30">
        <v>51</v>
      </c>
      <c r="C14" s="30">
        <v>65785.230769230766</v>
      </c>
      <c r="D14" s="30"/>
      <c r="E14" s="30"/>
      <c r="F14" s="30"/>
    </row>
    <row r="15" spans="1:9" ht="16" thickBot="1" x14ac:dyDescent="0.25"/>
    <row r="16" spans="1:9" x14ac:dyDescent="0.2">
      <c r="A16" s="31"/>
      <c r="B16" s="31" t="s">
        <v>120</v>
      </c>
      <c r="C16" s="31" t="s">
        <v>114</v>
      </c>
      <c r="D16" s="31" t="s">
        <v>121</v>
      </c>
      <c r="E16" s="31" t="s">
        <v>102</v>
      </c>
      <c r="F16" s="31" t="s">
        <v>122</v>
      </c>
      <c r="G16" s="31" t="s">
        <v>123</v>
      </c>
      <c r="H16" s="31" t="s">
        <v>124</v>
      </c>
      <c r="I16" s="31" t="s">
        <v>125</v>
      </c>
    </row>
    <row r="17" spans="1:19" x14ac:dyDescent="0.2">
      <c r="A17" s="29" t="s">
        <v>118</v>
      </c>
      <c r="B17" s="29">
        <v>198.67420814479638</v>
      </c>
      <c r="C17" s="29">
        <v>6.1559546046226696</v>
      </c>
      <c r="D17" s="29">
        <v>32.273501171630905</v>
      </c>
      <c r="E17" s="33">
        <v>3.8276938358600049E-35</v>
      </c>
      <c r="F17" s="29">
        <v>186.30960943000287</v>
      </c>
      <c r="G17" s="29">
        <v>211.0388068595899</v>
      </c>
      <c r="H17" s="29">
        <v>186.30960943000287</v>
      </c>
      <c r="I17" s="29">
        <v>211.0388068595899</v>
      </c>
    </row>
    <row r="18" spans="1:19" ht="16" thickBot="1" x14ac:dyDescent="0.25">
      <c r="A18" s="30" t="s">
        <v>0</v>
      </c>
      <c r="B18" s="30">
        <v>1.890378212242807</v>
      </c>
      <c r="C18" s="30">
        <v>0.20213357141882285</v>
      </c>
      <c r="D18" s="30">
        <v>9.3521239395009932</v>
      </c>
      <c r="E18" s="30">
        <v>1.4570560612647374E-12</v>
      </c>
      <c r="F18" s="30">
        <v>1.4843809855080603</v>
      </c>
      <c r="G18" s="30">
        <v>2.2963754389775537</v>
      </c>
      <c r="H18" s="30">
        <v>1.4843809855080603</v>
      </c>
      <c r="I18" s="30">
        <v>2.2963754389775537</v>
      </c>
    </row>
    <row r="20" spans="1:19" x14ac:dyDescent="0.2">
      <c r="S20" t="s">
        <v>135</v>
      </c>
    </row>
    <row r="22" spans="1:19" x14ac:dyDescent="0.2">
      <c r="A22" t="s">
        <v>126</v>
      </c>
      <c r="F22" t="s">
        <v>131</v>
      </c>
    </row>
    <row r="23" spans="1:19" ht="16" thickBot="1" x14ac:dyDescent="0.25"/>
    <row r="24" spans="1:19" x14ac:dyDescent="0.2">
      <c r="A24" s="31" t="s">
        <v>127</v>
      </c>
      <c r="B24" s="31" t="s">
        <v>134</v>
      </c>
      <c r="C24" s="31" t="s">
        <v>129</v>
      </c>
      <c r="D24" s="31" t="s">
        <v>130</v>
      </c>
      <c r="F24" s="31" t="s">
        <v>132</v>
      </c>
      <c r="G24" s="31" t="s">
        <v>20</v>
      </c>
    </row>
    <row r="25" spans="1:19" x14ac:dyDescent="0.2">
      <c r="A25" s="29">
        <v>1</v>
      </c>
      <c r="B25" s="29">
        <v>200.56458635703919</v>
      </c>
      <c r="C25" s="29">
        <v>-4.5645863570391896</v>
      </c>
      <c r="D25" s="29">
        <v>-0.21073127396495583</v>
      </c>
      <c r="F25" s="29">
        <v>0.96153846153846156</v>
      </c>
      <c r="G25" s="29">
        <v>181</v>
      </c>
    </row>
    <row r="26" spans="1:19" x14ac:dyDescent="0.2">
      <c r="A26" s="29">
        <v>2</v>
      </c>
      <c r="B26" s="29">
        <v>202.454964569282</v>
      </c>
      <c r="C26" s="29">
        <v>24.545035430718002</v>
      </c>
      <c r="D26" s="29">
        <v>1.1331599801707453</v>
      </c>
      <c r="F26" s="29">
        <v>2.8846153846153846</v>
      </c>
      <c r="G26" s="29">
        <v>188</v>
      </c>
    </row>
    <row r="27" spans="1:19" x14ac:dyDescent="0.2">
      <c r="A27" s="29">
        <v>3</v>
      </c>
      <c r="B27" s="29">
        <v>204.34534278152481</v>
      </c>
      <c r="C27" s="29">
        <v>9.6546572184751938</v>
      </c>
      <c r="D27" s="29">
        <v>0.44572236259846637</v>
      </c>
      <c r="F27" s="29">
        <v>4.8076923076923075</v>
      </c>
      <c r="G27" s="29">
        <v>196</v>
      </c>
    </row>
    <row r="28" spans="1:19" x14ac:dyDescent="0.2">
      <c r="A28" s="29">
        <v>4</v>
      </c>
      <c r="B28" s="29">
        <v>206.23572099376761</v>
      </c>
      <c r="C28" s="29">
        <v>-9.2357209937676146</v>
      </c>
      <c r="D28" s="29">
        <v>-0.42638151603817442</v>
      </c>
      <c r="F28" s="29">
        <v>6.7307692307692308</v>
      </c>
      <c r="G28" s="29">
        <v>197</v>
      </c>
    </row>
    <row r="29" spans="1:19" x14ac:dyDescent="0.2">
      <c r="A29" s="29">
        <v>5</v>
      </c>
      <c r="B29" s="29">
        <v>208.12609920601042</v>
      </c>
      <c r="C29" s="29">
        <v>2.8739007939895771</v>
      </c>
      <c r="D29" s="29">
        <v>0.132678128573989</v>
      </c>
      <c r="F29" s="29">
        <v>8.6538461538461533</v>
      </c>
      <c r="G29" s="29">
        <v>197</v>
      </c>
    </row>
    <row r="30" spans="1:19" x14ac:dyDescent="0.2">
      <c r="A30" s="29">
        <v>6</v>
      </c>
      <c r="B30" s="29">
        <v>210.01647741825323</v>
      </c>
      <c r="C30" s="29">
        <v>8.9835225817467688</v>
      </c>
      <c r="D30" s="29">
        <v>0.41473838158960963</v>
      </c>
      <c r="F30" s="29">
        <v>10.576923076923077</v>
      </c>
      <c r="G30" s="29">
        <v>201</v>
      </c>
    </row>
    <row r="31" spans="1:19" x14ac:dyDescent="0.2">
      <c r="A31" s="29">
        <v>7</v>
      </c>
      <c r="B31" s="29">
        <v>211.90685563049604</v>
      </c>
      <c r="C31" s="29">
        <v>-14.90685563049604</v>
      </c>
      <c r="D31" s="29">
        <v>-0.68819832337748343</v>
      </c>
      <c r="F31" s="29">
        <v>12.5</v>
      </c>
      <c r="G31" s="29">
        <v>206</v>
      </c>
    </row>
    <row r="32" spans="1:19" x14ac:dyDescent="0.2">
      <c r="A32" s="29">
        <v>8</v>
      </c>
      <c r="B32" s="29">
        <v>213.79723384273885</v>
      </c>
      <c r="C32" s="29">
        <v>8.2027661572611521</v>
      </c>
      <c r="D32" s="29">
        <v>0.37869353916167503</v>
      </c>
      <c r="F32" s="29">
        <v>14.423076923076923</v>
      </c>
      <c r="G32" s="29">
        <v>211</v>
      </c>
    </row>
    <row r="33" spans="1:7" x14ac:dyDescent="0.2">
      <c r="A33" s="29">
        <v>9</v>
      </c>
      <c r="B33" s="29">
        <v>215.68761205498166</v>
      </c>
      <c r="C33" s="29">
        <v>-34.687612054981656</v>
      </c>
      <c r="D33" s="29">
        <v>-1.6014079058611368</v>
      </c>
      <c r="F33" s="29">
        <v>16.346153846153847</v>
      </c>
      <c r="G33" s="29">
        <v>212</v>
      </c>
    </row>
    <row r="34" spans="1:7" x14ac:dyDescent="0.2">
      <c r="A34" s="29">
        <v>10</v>
      </c>
      <c r="B34" s="29">
        <v>217.57799026722444</v>
      </c>
      <c r="C34" s="29">
        <v>-29.577990267224436</v>
      </c>
      <c r="D34" s="29">
        <v>-1.3655142181116053</v>
      </c>
      <c r="F34" s="29">
        <v>18.269230769230766</v>
      </c>
      <c r="G34" s="29">
        <v>214</v>
      </c>
    </row>
    <row r="35" spans="1:7" x14ac:dyDescent="0.2">
      <c r="A35" s="29">
        <v>11</v>
      </c>
      <c r="B35" s="29">
        <v>219.46836847946724</v>
      </c>
      <c r="C35" s="29">
        <v>28.531631520532756</v>
      </c>
      <c r="D35" s="29">
        <v>1.3172074287407192</v>
      </c>
      <c r="F35" s="29">
        <v>20.19230769230769</v>
      </c>
      <c r="G35" s="29">
        <v>215</v>
      </c>
    </row>
    <row r="36" spans="1:7" x14ac:dyDescent="0.2">
      <c r="A36" s="29">
        <v>12</v>
      </c>
      <c r="B36" s="29">
        <v>221.35874669171005</v>
      </c>
      <c r="C36" s="29">
        <v>-20.358746691710053</v>
      </c>
      <c r="D36" s="29">
        <v>-0.9398934078786354</v>
      </c>
      <c r="F36" s="29">
        <v>22.115384615384613</v>
      </c>
      <c r="G36" s="29">
        <v>219</v>
      </c>
    </row>
    <row r="37" spans="1:7" x14ac:dyDescent="0.2">
      <c r="A37" s="29">
        <v>13</v>
      </c>
      <c r="B37" s="29">
        <v>223.24912490395286</v>
      </c>
      <c r="C37" s="29">
        <v>-3.2491249039528611</v>
      </c>
      <c r="D37" s="29">
        <v>-0.15000093693601965</v>
      </c>
      <c r="F37" s="29">
        <v>24.038461538461537</v>
      </c>
      <c r="G37" s="29">
        <v>220</v>
      </c>
    </row>
    <row r="38" spans="1:7" x14ac:dyDescent="0.2">
      <c r="A38" s="29">
        <v>14</v>
      </c>
      <c r="B38" s="29">
        <v>225.13950311619567</v>
      </c>
      <c r="C38" s="29">
        <v>43.860496883804331</v>
      </c>
      <c r="D38" s="29">
        <v>2.02488849198931</v>
      </c>
      <c r="F38" s="29">
        <v>25.96153846153846</v>
      </c>
      <c r="G38" s="29">
        <v>222</v>
      </c>
    </row>
    <row r="39" spans="1:7" x14ac:dyDescent="0.2">
      <c r="A39" s="29">
        <v>15</v>
      </c>
      <c r="B39" s="29">
        <v>227.02988132843848</v>
      </c>
      <c r="C39" s="29">
        <v>9.9701186715615222</v>
      </c>
      <c r="D39" s="29">
        <v>0.4602861343613121</v>
      </c>
      <c r="F39" s="29">
        <v>27.884615384615383</v>
      </c>
      <c r="G39" s="29">
        <v>222</v>
      </c>
    </row>
    <row r="40" spans="1:7" x14ac:dyDescent="0.2">
      <c r="A40" s="29">
        <v>16</v>
      </c>
      <c r="B40" s="29">
        <v>228.92025954068129</v>
      </c>
      <c r="C40" s="29">
        <v>-0.92025954068128613</v>
      </c>
      <c r="D40" s="29">
        <v>-4.2485222146605023E-2</v>
      </c>
      <c r="F40" s="29">
        <v>29.807692307692307</v>
      </c>
      <c r="G40" s="29">
        <v>227</v>
      </c>
    </row>
    <row r="41" spans="1:7" x14ac:dyDescent="0.2">
      <c r="A41" s="29">
        <v>17</v>
      </c>
      <c r="B41" s="29">
        <v>230.81063775292409</v>
      </c>
      <c r="C41" s="29">
        <v>-24.810637752924094</v>
      </c>
      <c r="D41" s="29">
        <v>-1.1454219271136981</v>
      </c>
      <c r="F41" s="29">
        <v>31.73076923076923</v>
      </c>
      <c r="G41" s="29">
        <v>228</v>
      </c>
    </row>
    <row r="42" spans="1:7" x14ac:dyDescent="0.2">
      <c r="A42" s="29">
        <v>18</v>
      </c>
      <c r="B42" s="29">
        <v>232.7010159651669</v>
      </c>
      <c r="C42" s="29">
        <v>6.2989840348330972</v>
      </c>
      <c r="D42" s="29">
        <v>0.29080245755418399</v>
      </c>
      <c r="F42" s="29">
        <v>33.653846153846153</v>
      </c>
      <c r="G42" s="29">
        <v>229</v>
      </c>
    </row>
    <row r="43" spans="1:7" x14ac:dyDescent="0.2">
      <c r="A43" s="29">
        <v>19</v>
      </c>
      <c r="B43" s="29">
        <v>234.59139417740971</v>
      </c>
      <c r="C43" s="29">
        <v>19.408605822590289</v>
      </c>
      <c r="D43" s="29">
        <v>0.89602866743243781</v>
      </c>
      <c r="F43" s="29">
        <v>35.576923076923073</v>
      </c>
      <c r="G43" s="29">
        <v>235</v>
      </c>
    </row>
    <row r="44" spans="1:7" x14ac:dyDescent="0.2">
      <c r="A44" s="29">
        <v>20</v>
      </c>
      <c r="B44" s="29">
        <v>236.48177238965252</v>
      </c>
      <c r="C44" s="29">
        <v>-14.481772389652519</v>
      </c>
      <c r="D44" s="29">
        <v>-0.66857369019555979</v>
      </c>
      <c r="F44" s="29">
        <v>37.5</v>
      </c>
      <c r="G44" s="29">
        <v>237</v>
      </c>
    </row>
    <row r="45" spans="1:7" x14ac:dyDescent="0.2">
      <c r="A45" s="29">
        <v>21</v>
      </c>
      <c r="B45" s="29">
        <v>238.37215060189533</v>
      </c>
      <c r="C45" s="29">
        <v>-9.3721506018953278</v>
      </c>
      <c r="D45" s="29">
        <v>-0.43268000244602961</v>
      </c>
      <c r="F45" s="29">
        <v>39.42307692307692</v>
      </c>
      <c r="G45" s="29">
        <v>238</v>
      </c>
    </row>
    <row r="46" spans="1:7" x14ac:dyDescent="0.2">
      <c r="A46" s="29">
        <v>22</v>
      </c>
      <c r="B46" s="29">
        <v>240.26252881413814</v>
      </c>
      <c r="C46" s="29">
        <v>31.737471185861864</v>
      </c>
      <c r="D46" s="29">
        <v>1.465210034882757</v>
      </c>
      <c r="F46" s="29">
        <v>41.346153846153847</v>
      </c>
      <c r="G46" s="29">
        <v>239</v>
      </c>
    </row>
    <row r="47" spans="1:7" x14ac:dyDescent="0.2">
      <c r="A47" s="29">
        <v>23</v>
      </c>
      <c r="B47" s="29">
        <v>242.15290702638094</v>
      </c>
      <c r="C47" s="29">
        <v>-30.152907026380944</v>
      </c>
      <c r="D47" s="29">
        <v>-1.3920561501957733</v>
      </c>
      <c r="F47" s="29">
        <v>43.269230769230766</v>
      </c>
      <c r="G47" s="29">
        <v>243</v>
      </c>
    </row>
    <row r="48" spans="1:7" x14ac:dyDescent="0.2">
      <c r="A48" s="29">
        <v>24</v>
      </c>
      <c r="B48" s="29">
        <v>244.04328523862375</v>
      </c>
      <c r="C48" s="29">
        <v>3.9567147613762472</v>
      </c>
      <c r="D48" s="29">
        <v>0.18266793027038006</v>
      </c>
      <c r="F48" s="29">
        <v>45.192307692307693</v>
      </c>
      <c r="G48" s="29">
        <v>244</v>
      </c>
    </row>
    <row r="49" spans="1:7" x14ac:dyDescent="0.2">
      <c r="A49" s="29">
        <v>25</v>
      </c>
      <c r="B49" s="29">
        <v>245.93366345086656</v>
      </c>
      <c r="C49" s="29">
        <v>22.066336549133439</v>
      </c>
      <c r="D49" s="29">
        <v>1.0187269664790861</v>
      </c>
      <c r="F49" s="29">
        <v>47.115384615384613</v>
      </c>
      <c r="G49" s="29">
        <v>248</v>
      </c>
    </row>
    <row r="50" spans="1:7" x14ac:dyDescent="0.2">
      <c r="A50" s="29">
        <v>26</v>
      </c>
      <c r="B50" s="29">
        <v>247.82404166310937</v>
      </c>
      <c r="C50" s="29">
        <v>-32.824041663109369</v>
      </c>
      <c r="D50" s="29">
        <v>-1.5153732617368112</v>
      </c>
      <c r="F50" s="29">
        <v>49.03846153846154</v>
      </c>
      <c r="G50" s="29">
        <v>248</v>
      </c>
    </row>
    <row r="51" spans="1:7" x14ac:dyDescent="0.2">
      <c r="A51" s="29">
        <v>27</v>
      </c>
      <c r="B51" s="29">
        <v>249.71441987535218</v>
      </c>
      <c r="C51" s="29">
        <v>25.285580124647822</v>
      </c>
      <c r="D51" s="29">
        <v>1.1673483851155133</v>
      </c>
      <c r="F51" s="29">
        <v>50.96153846153846</v>
      </c>
      <c r="G51" s="29">
        <v>251</v>
      </c>
    </row>
    <row r="52" spans="1:7" x14ac:dyDescent="0.2">
      <c r="A52" s="29">
        <v>28</v>
      </c>
      <c r="B52" s="29">
        <v>251.60479808759499</v>
      </c>
      <c r="C52" s="29">
        <v>-7.6047980875949861</v>
      </c>
      <c r="D52" s="29">
        <v>-0.35108740724639381</v>
      </c>
      <c r="F52" s="29">
        <v>52.884615384615387</v>
      </c>
      <c r="G52" s="29">
        <v>251</v>
      </c>
    </row>
    <row r="53" spans="1:7" x14ac:dyDescent="0.2">
      <c r="A53" s="29">
        <v>29</v>
      </c>
      <c r="B53" s="29">
        <v>253.49517629983779</v>
      </c>
      <c r="C53" s="29">
        <v>4.5048237001622056</v>
      </c>
      <c r="D53" s="29">
        <v>0.20797223736576959</v>
      </c>
      <c r="F53" s="29">
        <v>54.807692307692307</v>
      </c>
      <c r="G53" s="29">
        <v>252</v>
      </c>
    </row>
    <row r="54" spans="1:7" x14ac:dyDescent="0.2">
      <c r="A54" s="29">
        <v>30</v>
      </c>
      <c r="B54" s="29">
        <v>255.3855545120806</v>
      </c>
      <c r="C54" s="29">
        <v>5.6144454879193972</v>
      </c>
      <c r="D54" s="29">
        <v>0.25919966405093792</v>
      </c>
      <c r="F54" s="29">
        <v>56.730769230769234</v>
      </c>
      <c r="G54" s="29">
        <v>254</v>
      </c>
    </row>
    <row r="55" spans="1:7" x14ac:dyDescent="0.2">
      <c r="A55" s="29">
        <v>31</v>
      </c>
      <c r="B55" s="29">
        <v>257.27593272432341</v>
      </c>
      <c r="C55" s="29">
        <v>-6.2759327243234111</v>
      </c>
      <c r="D55" s="29">
        <v>-0.28973825772306966</v>
      </c>
      <c r="F55" s="29">
        <v>58.653846153846153</v>
      </c>
      <c r="G55" s="29">
        <v>256</v>
      </c>
    </row>
    <row r="56" spans="1:7" x14ac:dyDescent="0.2">
      <c r="A56" s="29">
        <v>32</v>
      </c>
      <c r="B56" s="29">
        <v>259.16631093656622</v>
      </c>
      <c r="C56" s="29">
        <v>-8.1663109365662194</v>
      </c>
      <c r="D56" s="29">
        <v>-0.37701052683617264</v>
      </c>
      <c r="F56" s="29">
        <v>60.57692307692308</v>
      </c>
      <c r="G56" s="29">
        <v>256</v>
      </c>
    </row>
    <row r="57" spans="1:7" x14ac:dyDescent="0.2">
      <c r="A57" s="29">
        <v>33</v>
      </c>
      <c r="B57" s="29">
        <v>261.05668914880903</v>
      </c>
      <c r="C57" s="29">
        <v>18.943310851190972</v>
      </c>
      <c r="D57" s="29">
        <v>0.87454759676734761</v>
      </c>
      <c r="F57" s="29">
        <v>62.5</v>
      </c>
      <c r="G57" s="29">
        <v>258</v>
      </c>
    </row>
    <row r="58" spans="1:7" x14ac:dyDescent="0.2">
      <c r="A58" s="29">
        <v>34</v>
      </c>
      <c r="B58" s="29">
        <v>262.94706736105184</v>
      </c>
      <c r="C58" s="29">
        <v>-24.947067361051836</v>
      </c>
      <c r="D58" s="29">
        <v>-1.1517204135215546</v>
      </c>
      <c r="F58" s="29">
        <v>64.42307692307692</v>
      </c>
      <c r="G58" s="29">
        <v>261</v>
      </c>
    </row>
    <row r="59" spans="1:7" x14ac:dyDescent="0.2">
      <c r="A59" s="29">
        <v>35</v>
      </c>
      <c r="B59" s="29">
        <v>264.83744557329464</v>
      </c>
      <c r="C59" s="29">
        <v>-21.837445573294644</v>
      </c>
      <c r="D59" s="29">
        <v>-1.0081598563042053</v>
      </c>
      <c r="F59" s="29">
        <v>66.346153846153854</v>
      </c>
      <c r="G59" s="29">
        <v>264</v>
      </c>
    </row>
    <row r="60" spans="1:7" x14ac:dyDescent="0.2">
      <c r="A60" s="29">
        <v>36</v>
      </c>
      <c r="B60" s="29">
        <v>266.72782378553745</v>
      </c>
      <c r="C60" s="29">
        <v>-31.727823785537453</v>
      </c>
      <c r="D60" s="29">
        <v>-1.4647646475460321</v>
      </c>
      <c r="F60" s="29">
        <v>68.269230769230774</v>
      </c>
      <c r="G60" s="29">
        <v>265</v>
      </c>
    </row>
    <row r="61" spans="1:7" x14ac:dyDescent="0.2">
      <c r="A61" s="29">
        <v>37</v>
      </c>
      <c r="B61" s="29">
        <v>268.61820199778026</v>
      </c>
      <c r="C61" s="29">
        <v>0.38179800221973892</v>
      </c>
      <c r="D61" s="29">
        <v>1.7626302387940527E-2</v>
      </c>
      <c r="F61" s="29">
        <v>70.192307692307693</v>
      </c>
      <c r="G61" s="29">
        <v>268</v>
      </c>
    </row>
    <row r="62" spans="1:7" x14ac:dyDescent="0.2">
      <c r="A62" s="29">
        <v>38</v>
      </c>
      <c r="B62" s="29">
        <v>270.50858021002307</v>
      </c>
      <c r="C62" s="29">
        <v>-6.5085802100230694</v>
      </c>
      <c r="D62" s="29">
        <v>-0.30047879305561476</v>
      </c>
      <c r="F62" s="29">
        <v>72.115384615384627</v>
      </c>
      <c r="G62" s="29">
        <v>269</v>
      </c>
    </row>
    <row r="63" spans="1:7" x14ac:dyDescent="0.2">
      <c r="A63" s="29">
        <v>39</v>
      </c>
      <c r="B63" s="29">
        <v>272.39895842226588</v>
      </c>
      <c r="C63" s="29">
        <v>-20.398958422265878</v>
      </c>
      <c r="D63" s="29">
        <v>-0.94174984536180328</v>
      </c>
      <c r="F63" s="29">
        <v>74.038461538461547</v>
      </c>
      <c r="G63" s="29">
        <v>269</v>
      </c>
    </row>
    <row r="64" spans="1:7" x14ac:dyDescent="0.2">
      <c r="A64" s="29">
        <v>40</v>
      </c>
      <c r="B64" s="29">
        <v>274.28933663450869</v>
      </c>
      <c r="C64" s="29">
        <v>0.71066336549131393</v>
      </c>
      <c r="D64" s="29">
        <v>3.2808886645174243E-2</v>
      </c>
      <c r="F64" s="29">
        <v>75.961538461538467</v>
      </c>
      <c r="G64" s="29">
        <v>272</v>
      </c>
    </row>
    <row r="65" spans="1:7" x14ac:dyDescent="0.2">
      <c r="A65" s="29">
        <v>41</v>
      </c>
      <c r="B65" s="29">
        <v>276.17971484675149</v>
      </c>
      <c r="C65" s="29">
        <v>49.820285153248506</v>
      </c>
      <c r="D65" s="29">
        <v>2.3000314461026847</v>
      </c>
      <c r="F65" s="29">
        <v>77.884615384615387</v>
      </c>
      <c r="G65" s="29">
        <v>275</v>
      </c>
    </row>
    <row r="66" spans="1:7" x14ac:dyDescent="0.2">
      <c r="A66" s="29">
        <v>42</v>
      </c>
      <c r="B66" s="29">
        <v>278.0700930589943</v>
      </c>
      <c r="C66" s="29">
        <v>37.929906941005697</v>
      </c>
      <c r="D66" s="29">
        <v>1.7510935243286769</v>
      </c>
      <c r="F66" s="29">
        <v>79.807692307692321</v>
      </c>
      <c r="G66" s="29">
        <v>275</v>
      </c>
    </row>
    <row r="67" spans="1:7" x14ac:dyDescent="0.2">
      <c r="A67" s="29">
        <v>43</v>
      </c>
      <c r="B67" s="29">
        <v>279.96047127123711</v>
      </c>
      <c r="C67" s="29">
        <v>-14.960471271237111</v>
      </c>
      <c r="D67" s="29">
        <v>-0.69067357335503943</v>
      </c>
      <c r="F67" s="29">
        <v>81.730769230769241</v>
      </c>
      <c r="G67" s="29">
        <v>280</v>
      </c>
    </row>
    <row r="68" spans="1:7" x14ac:dyDescent="0.2">
      <c r="A68" s="29">
        <v>44</v>
      </c>
      <c r="B68" s="29">
        <v>281.85084948347992</v>
      </c>
      <c r="C68" s="29">
        <v>32.149150516520081</v>
      </c>
      <c r="D68" s="29">
        <v>1.48421585557029</v>
      </c>
      <c r="F68" s="29">
        <v>83.65384615384616</v>
      </c>
      <c r="G68" s="29">
        <v>282</v>
      </c>
    </row>
    <row r="69" spans="1:7" x14ac:dyDescent="0.2">
      <c r="A69" s="29">
        <v>45</v>
      </c>
      <c r="B69" s="29">
        <v>283.74122769572273</v>
      </c>
      <c r="C69" s="29">
        <v>-27.741227695722728</v>
      </c>
      <c r="D69" s="29">
        <v>-1.2807171989760595</v>
      </c>
      <c r="F69" s="29">
        <v>85.57692307692308</v>
      </c>
      <c r="G69" s="29">
        <v>292</v>
      </c>
    </row>
    <row r="70" spans="1:7" x14ac:dyDescent="0.2">
      <c r="A70" s="29">
        <v>46</v>
      </c>
      <c r="B70" s="29">
        <v>285.63160590796554</v>
      </c>
      <c r="C70" s="29">
        <v>-3.6316059079655361</v>
      </c>
      <c r="D70" s="29">
        <v>-0.16765877117081063</v>
      </c>
      <c r="F70" s="29">
        <v>87.500000000000014</v>
      </c>
      <c r="G70" s="29">
        <v>295</v>
      </c>
    </row>
    <row r="71" spans="1:7" x14ac:dyDescent="0.2">
      <c r="A71" s="29">
        <v>47</v>
      </c>
      <c r="B71" s="29">
        <v>287.52198412020834</v>
      </c>
      <c r="C71" s="29">
        <v>35.478015879791656</v>
      </c>
      <c r="D71" s="29">
        <v>1.6378981356257951</v>
      </c>
      <c r="F71" s="29">
        <v>89.423076923076934</v>
      </c>
      <c r="G71" s="29">
        <v>296</v>
      </c>
    </row>
    <row r="72" spans="1:7" x14ac:dyDescent="0.2">
      <c r="A72" s="29">
        <v>48</v>
      </c>
      <c r="B72" s="29">
        <v>289.41236233245115</v>
      </c>
      <c r="C72" s="29">
        <v>2.5876376675488473</v>
      </c>
      <c r="D72" s="29">
        <v>0.11946234326388794</v>
      </c>
      <c r="F72" s="29">
        <v>91.346153846153854</v>
      </c>
      <c r="G72" s="29">
        <v>299</v>
      </c>
    </row>
    <row r="73" spans="1:7" x14ac:dyDescent="0.2">
      <c r="A73" s="29">
        <v>49</v>
      </c>
      <c r="B73" s="29">
        <v>291.3027405446939</v>
      </c>
      <c r="C73" s="29">
        <v>3.6972594553060958</v>
      </c>
      <c r="D73" s="29">
        <v>0.17068976994905893</v>
      </c>
      <c r="F73" s="29">
        <v>93.269230769230774</v>
      </c>
      <c r="G73" s="29">
        <v>314</v>
      </c>
    </row>
    <row r="74" spans="1:7" x14ac:dyDescent="0.2">
      <c r="A74" s="29">
        <v>50</v>
      </c>
      <c r="B74" s="29">
        <v>293.19311875693671</v>
      </c>
      <c r="C74" s="29">
        <v>5.8068812430632875</v>
      </c>
      <c r="D74" s="29">
        <v>0.26808376190031774</v>
      </c>
      <c r="F74" s="29">
        <v>95.192307692307693</v>
      </c>
      <c r="G74" s="29">
        <v>316</v>
      </c>
    </row>
    <row r="75" spans="1:7" x14ac:dyDescent="0.2">
      <c r="A75" s="29">
        <v>51</v>
      </c>
      <c r="B75" s="29">
        <v>295.08349696917952</v>
      </c>
      <c r="C75" s="29">
        <v>-39.083496969179521</v>
      </c>
      <c r="D75" s="29">
        <v>-1.8043508136546749</v>
      </c>
      <c r="F75" s="29">
        <v>97.115384615384627</v>
      </c>
      <c r="G75" s="29">
        <v>323</v>
      </c>
    </row>
    <row r="76" spans="1:7" ht="16" thickBot="1" x14ac:dyDescent="0.25">
      <c r="A76" s="30">
        <v>52</v>
      </c>
      <c r="B76" s="30">
        <v>296.97387518142233</v>
      </c>
      <c r="C76" s="30">
        <v>-0.97387518142232921</v>
      </c>
      <c r="D76" s="30">
        <v>-4.4960472124159649E-2</v>
      </c>
      <c r="F76" s="30">
        <v>99.038461538461547</v>
      </c>
      <c r="G76" s="30">
        <v>326</v>
      </c>
    </row>
  </sheetData>
  <sortState ref="G25:G76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"/>
  <sheetViews>
    <sheetView topLeftCell="A4" workbookViewId="0">
      <selection activeCell="E17" sqref="E17"/>
    </sheetView>
  </sheetViews>
  <sheetFormatPr baseColWidth="10" defaultRowHeight="15" x14ac:dyDescent="0.2"/>
  <cols>
    <col min="2" max="2" width="16.33203125" bestFit="1" customWidth="1"/>
    <col min="3" max="3" width="12.6640625" bestFit="1" customWidth="1"/>
    <col min="4" max="4" width="15.83203125" bestFit="1" customWidth="1"/>
    <col min="5" max="5" width="12.1640625" bestFit="1" customWidth="1"/>
  </cols>
  <sheetData>
    <row r="1" spans="1:20" x14ac:dyDescent="0.2">
      <c r="A1" t="s">
        <v>109</v>
      </c>
    </row>
    <row r="2" spans="1:20" ht="16" thickBot="1" x14ac:dyDescent="0.25"/>
    <row r="3" spans="1:20" x14ac:dyDescent="0.2">
      <c r="A3" s="34" t="s">
        <v>110</v>
      </c>
      <c r="B3" s="34"/>
    </row>
    <row r="4" spans="1:20" x14ac:dyDescent="0.2">
      <c r="A4" s="29" t="s">
        <v>111</v>
      </c>
      <c r="B4" s="29">
        <v>0.11666925117527817</v>
      </c>
    </row>
    <row r="5" spans="1:20" x14ac:dyDescent="0.2">
      <c r="A5" s="29" t="s">
        <v>112</v>
      </c>
      <c r="B5" s="29">
        <v>1.3611714169800147E-2</v>
      </c>
      <c r="T5" t="s">
        <v>137</v>
      </c>
    </row>
    <row r="6" spans="1:20" x14ac:dyDescent="0.2">
      <c r="A6" s="29" t="s">
        <v>113</v>
      </c>
      <c r="B6" s="29">
        <v>-6.1160515468038513E-3</v>
      </c>
    </row>
    <row r="7" spans="1:20" x14ac:dyDescent="0.2">
      <c r="A7" s="29" t="s">
        <v>114</v>
      </c>
      <c r="B7" s="29">
        <v>13.671002151919479</v>
      </c>
    </row>
    <row r="8" spans="1:20" ht="16" thickBot="1" x14ac:dyDescent="0.25">
      <c r="A8" s="30" t="s">
        <v>115</v>
      </c>
      <c r="B8" s="30">
        <v>52</v>
      </c>
    </row>
    <row r="10" spans="1:20" ht="16" thickBot="1" x14ac:dyDescent="0.25">
      <c r="A10" t="s">
        <v>96</v>
      </c>
    </row>
    <row r="11" spans="1:20" x14ac:dyDescent="0.2">
      <c r="A11" s="31"/>
      <c r="B11" s="31" t="s">
        <v>99</v>
      </c>
      <c r="C11" s="31" t="s">
        <v>98</v>
      </c>
      <c r="D11" s="31" t="s">
        <v>100</v>
      </c>
      <c r="E11" s="31" t="s">
        <v>101</v>
      </c>
      <c r="F11" s="31" t="s">
        <v>119</v>
      </c>
    </row>
    <row r="12" spans="1:20" x14ac:dyDescent="0.2">
      <c r="A12" s="29" t="s">
        <v>116</v>
      </c>
      <c r="B12" s="29">
        <v>1</v>
      </c>
      <c r="C12" s="29">
        <v>128.95423887987818</v>
      </c>
      <c r="D12" s="29">
        <v>128.95423887987818</v>
      </c>
      <c r="E12" s="29">
        <v>0.6899774847966571</v>
      </c>
      <c r="F12" s="29">
        <v>0.41012098332412894</v>
      </c>
    </row>
    <row r="13" spans="1:20" x14ac:dyDescent="0.2">
      <c r="A13" s="29" t="s">
        <v>117</v>
      </c>
      <c r="B13" s="29">
        <v>50</v>
      </c>
      <c r="C13" s="29">
        <v>9344.8149918893523</v>
      </c>
      <c r="D13" s="29">
        <v>186.89629983778704</v>
      </c>
      <c r="E13" s="29"/>
      <c r="F13" s="29"/>
    </row>
    <row r="14" spans="1:20" ht="16" thickBot="1" x14ac:dyDescent="0.25">
      <c r="A14" s="30" t="s">
        <v>106</v>
      </c>
      <c r="B14" s="30">
        <v>51</v>
      </c>
      <c r="C14" s="30">
        <v>9473.7692307692305</v>
      </c>
      <c r="D14" s="30"/>
      <c r="E14" s="30"/>
      <c r="F14" s="30"/>
    </row>
    <row r="15" spans="1:20" ht="16" thickBot="1" x14ac:dyDescent="0.25"/>
    <row r="16" spans="1:20" x14ac:dyDescent="0.2">
      <c r="A16" s="31"/>
      <c r="B16" s="31" t="s">
        <v>120</v>
      </c>
      <c r="C16" s="31" t="s">
        <v>114</v>
      </c>
      <c r="D16" s="31" t="s">
        <v>121</v>
      </c>
      <c r="E16" s="31" t="s">
        <v>102</v>
      </c>
      <c r="F16" s="31" t="s">
        <v>122</v>
      </c>
      <c r="G16" s="31" t="s">
        <v>123</v>
      </c>
      <c r="H16" s="31" t="s">
        <v>124</v>
      </c>
      <c r="I16" s="31" t="s">
        <v>125</v>
      </c>
    </row>
    <row r="17" spans="1:9" x14ac:dyDescent="0.2">
      <c r="A17" s="29" t="s">
        <v>118</v>
      </c>
      <c r="B17" s="29">
        <v>147.87330316742083</v>
      </c>
      <c r="C17" s="29">
        <v>3.847009326267075</v>
      </c>
      <c r="D17" s="29">
        <v>38.438509144689</v>
      </c>
      <c r="E17" s="33">
        <v>8.546986219141007E-39</v>
      </c>
      <c r="F17" s="29">
        <v>140.14635753081049</v>
      </c>
      <c r="G17" s="29">
        <v>155.60024880403117</v>
      </c>
      <c r="H17" s="29">
        <v>140.14635753081049</v>
      </c>
      <c r="I17" s="29">
        <v>155.60024880403117</v>
      </c>
    </row>
    <row r="18" spans="1:9" ht="16" thickBot="1" x14ac:dyDescent="0.25">
      <c r="A18" s="30" t="s">
        <v>0</v>
      </c>
      <c r="B18" s="30">
        <v>0.10492615043114495</v>
      </c>
      <c r="C18" s="30">
        <v>0.12631830225257926</v>
      </c>
      <c r="D18" s="30">
        <v>0.83064883362143582</v>
      </c>
      <c r="E18" s="30">
        <v>0.41012098332413083</v>
      </c>
      <c r="F18" s="30">
        <v>-0.14879162658337119</v>
      </c>
      <c r="G18" s="30">
        <v>0.35864392744566109</v>
      </c>
      <c r="H18" s="30">
        <v>-0.14879162658337119</v>
      </c>
      <c r="I18" s="30">
        <v>0.35864392744566109</v>
      </c>
    </row>
    <row r="22" spans="1:9" x14ac:dyDescent="0.2">
      <c r="A22" t="s">
        <v>126</v>
      </c>
      <c r="F22" t="s">
        <v>131</v>
      </c>
    </row>
    <row r="23" spans="1:9" ht="16" thickBot="1" x14ac:dyDescent="0.25"/>
    <row r="24" spans="1:9" x14ac:dyDescent="0.2">
      <c r="A24" s="31" t="s">
        <v>127</v>
      </c>
      <c r="B24" s="31" t="s">
        <v>136</v>
      </c>
      <c r="C24" s="31" t="s">
        <v>129</v>
      </c>
      <c r="D24" s="31" t="s">
        <v>130</v>
      </c>
      <c r="F24" s="31" t="s">
        <v>132</v>
      </c>
      <c r="G24" s="31" t="s">
        <v>21</v>
      </c>
    </row>
    <row r="25" spans="1:9" x14ac:dyDescent="0.2">
      <c r="A25" s="29">
        <v>1</v>
      </c>
      <c r="B25" s="29">
        <v>147.97822931785197</v>
      </c>
      <c r="C25" s="29">
        <v>12.021770682148031</v>
      </c>
      <c r="D25" s="29">
        <v>0.8881128905035196</v>
      </c>
      <c r="F25" s="29">
        <v>0.96153846153846156</v>
      </c>
      <c r="G25" s="29">
        <v>127</v>
      </c>
    </row>
    <row r="26" spans="1:9" x14ac:dyDescent="0.2">
      <c r="A26" s="29">
        <v>2</v>
      </c>
      <c r="B26" s="29">
        <v>148.08315546828311</v>
      </c>
      <c r="C26" s="29">
        <v>17.91684453171689</v>
      </c>
      <c r="D26" s="29">
        <v>1.3236137176858962</v>
      </c>
      <c r="F26" s="29">
        <v>2.8846153846153846</v>
      </c>
      <c r="G26" s="29">
        <v>129</v>
      </c>
    </row>
    <row r="27" spans="1:9" x14ac:dyDescent="0.2">
      <c r="A27" s="29">
        <v>3</v>
      </c>
      <c r="B27" s="29">
        <v>148.18808161871425</v>
      </c>
      <c r="C27" s="29">
        <v>-19.18808161871425</v>
      </c>
      <c r="D27" s="29">
        <v>-1.4175268419417959</v>
      </c>
      <c r="F27" s="29">
        <v>4.8076923076923075</v>
      </c>
      <c r="G27" s="29">
        <v>129</v>
      </c>
    </row>
    <row r="28" spans="1:9" x14ac:dyDescent="0.2">
      <c r="A28" s="29">
        <v>4</v>
      </c>
      <c r="B28" s="29">
        <v>148.29300776914542</v>
      </c>
      <c r="C28" s="29">
        <v>-3.2930077691454187</v>
      </c>
      <c r="D28" s="29">
        <v>-0.24327220387335891</v>
      </c>
      <c r="F28" s="29">
        <v>6.7307692307692308</v>
      </c>
      <c r="G28" s="29">
        <v>129</v>
      </c>
    </row>
    <row r="29" spans="1:9" x14ac:dyDescent="0.2">
      <c r="A29" s="29">
        <v>5</v>
      </c>
      <c r="B29" s="29">
        <v>148.39793391957656</v>
      </c>
      <c r="C29" s="29">
        <v>-13.397933919576559</v>
      </c>
      <c r="D29" s="29">
        <v>-0.98977747410868222</v>
      </c>
      <c r="F29" s="29">
        <v>8.6538461538461533</v>
      </c>
      <c r="G29" s="29">
        <v>134</v>
      </c>
    </row>
    <row r="30" spans="1:9" x14ac:dyDescent="0.2">
      <c r="A30" s="29">
        <v>6</v>
      </c>
      <c r="B30" s="29">
        <v>148.5028600700077</v>
      </c>
      <c r="C30" s="29">
        <v>0.49713992999230072</v>
      </c>
      <c r="D30" s="29">
        <v>3.6726401782544243E-2</v>
      </c>
      <c r="F30" s="29">
        <v>10.576923076923077</v>
      </c>
      <c r="G30" s="29">
        <v>134</v>
      </c>
    </row>
    <row r="31" spans="1:9" x14ac:dyDescent="0.2">
      <c r="A31" s="29">
        <v>7</v>
      </c>
      <c r="B31" s="29">
        <v>148.60778622043884</v>
      </c>
      <c r="C31" s="29">
        <v>17.39221377956116</v>
      </c>
      <c r="D31" s="29">
        <v>1.2848564209395894</v>
      </c>
      <c r="F31" s="29">
        <v>12.5</v>
      </c>
      <c r="G31" s="29">
        <v>135</v>
      </c>
    </row>
    <row r="32" spans="1:9" x14ac:dyDescent="0.2">
      <c r="A32" s="29">
        <v>8</v>
      </c>
      <c r="B32" s="29">
        <v>148.71271237086998</v>
      </c>
      <c r="C32" s="29">
        <v>-7.7127123708699798</v>
      </c>
      <c r="D32" s="29">
        <v>-0.56977956562482757</v>
      </c>
      <c r="F32" s="29">
        <v>14.423076923076923</v>
      </c>
      <c r="G32" s="29">
        <v>135</v>
      </c>
    </row>
    <row r="33" spans="1:7" x14ac:dyDescent="0.2">
      <c r="A33" s="29">
        <v>9</v>
      </c>
      <c r="B33" s="29">
        <v>148.81763852130112</v>
      </c>
      <c r="C33" s="29">
        <v>13.18236147869888</v>
      </c>
      <c r="D33" s="29">
        <v>0.97385197788664268</v>
      </c>
      <c r="F33" s="29">
        <v>16.346153846153847</v>
      </c>
      <c r="G33" s="29">
        <v>136</v>
      </c>
    </row>
    <row r="34" spans="1:7" x14ac:dyDescent="0.2">
      <c r="A34" s="29">
        <v>10</v>
      </c>
      <c r="B34" s="29">
        <v>148.92256467173229</v>
      </c>
      <c r="C34" s="29">
        <v>16.077435328267711</v>
      </c>
      <c r="D34" s="29">
        <v>1.1877266618031983</v>
      </c>
      <c r="F34" s="29">
        <v>18.269230769230766</v>
      </c>
      <c r="G34" s="29">
        <v>138</v>
      </c>
    </row>
    <row r="35" spans="1:7" x14ac:dyDescent="0.2">
      <c r="A35" s="29">
        <v>11</v>
      </c>
      <c r="B35" s="29">
        <v>149.02749082216343</v>
      </c>
      <c r="C35" s="29">
        <v>-3.0274908221634291</v>
      </c>
      <c r="D35" s="29">
        <v>-0.22365703822958116</v>
      </c>
      <c r="F35" s="29">
        <v>20.19230769230769</v>
      </c>
      <c r="G35" s="29">
        <v>140</v>
      </c>
    </row>
    <row r="36" spans="1:7" x14ac:dyDescent="0.2">
      <c r="A36" s="29">
        <v>12</v>
      </c>
      <c r="B36" s="29">
        <v>149.13241697259457</v>
      </c>
      <c r="C36" s="29">
        <v>-5.1324169725945694</v>
      </c>
      <c r="D36" s="29">
        <v>-0.37915925975605458</v>
      </c>
      <c r="F36" s="29">
        <v>22.115384615384613</v>
      </c>
      <c r="G36" s="29">
        <v>140</v>
      </c>
    </row>
    <row r="37" spans="1:7" x14ac:dyDescent="0.2">
      <c r="A37" s="29">
        <v>13</v>
      </c>
      <c r="B37" s="29">
        <v>149.23734312302571</v>
      </c>
      <c r="C37" s="29">
        <v>-5.2373431230257097</v>
      </c>
      <c r="D37" s="29">
        <v>-0.38691071910531549</v>
      </c>
      <c r="F37" s="29">
        <v>24.038461538461537</v>
      </c>
      <c r="G37" s="29">
        <v>140</v>
      </c>
    </row>
    <row r="38" spans="1:7" x14ac:dyDescent="0.2">
      <c r="A38" s="29">
        <v>14</v>
      </c>
      <c r="B38" s="29">
        <v>149.34226927345685</v>
      </c>
      <c r="C38" s="29">
        <v>9.65773072654315</v>
      </c>
      <c r="D38" s="29">
        <v>0.71346853787451725</v>
      </c>
      <c r="F38" s="29">
        <v>25.96153846153846</v>
      </c>
      <c r="G38" s="29">
        <v>140</v>
      </c>
    </row>
    <row r="39" spans="1:7" x14ac:dyDescent="0.2">
      <c r="A39" s="29">
        <v>15</v>
      </c>
      <c r="B39" s="29">
        <v>149.44719542388799</v>
      </c>
      <c r="C39" s="29">
        <v>16.55280457611201</v>
      </c>
      <c r="D39" s="29">
        <v>1.2228447461455001</v>
      </c>
      <c r="F39" s="29">
        <v>27.884615384615383</v>
      </c>
      <c r="G39" s="29">
        <v>140</v>
      </c>
    </row>
    <row r="40" spans="1:7" x14ac:dyDescent="0.2">
      <c r="A40" s="29">
        <v>16</v>
      </c>
      <c r="B40" s="29">
        <v>149.55212157431916</v>
      </c>
      <c r="C40" s="29">
        <v>2.447878425680841</v>
      </c>
      <c r="D40" s="29">
        <v>0.18083795155574964</v>
      </c>
      <c r="F40" s="29">
        <v>29.807692307692307</v>
      </c>
      <c r="G40" s="29">
        <v>140</v>
      </c>
    </row>
    <row r="41" spans="1:7" x14ac:dyDescent="0.2">
      <c r="A41" s="29">
        <v>17</v>
      </c>
      <c r="B41" s="29">
        <v>149.6570477247503</v>
      </c>
      <c r="C41" s="29">
        <v>-0.65704772475029927</v>
      </c>
      <c r="D41" s="29">
        <v>-4.8539651059330023E-2</v>
      </c>
      <c r="F41" s="29">
        <v>31.73076923076923</v>
      </c>
      <c r="G41" s="29">
        <v>141</v>
      </c>
    </row>
    <row r="42" spans="1:7" x14ac:dyDescent="0.2">
      <c r="A42" s="29">
        <v>18</v>
      </c>
      <c r="B42" s="29">
        <v>149.76197387518144</v>
      </c>
      <c r="C42" s="29">
        <v>7.2380261248185604</v>
      </c>
      <c r="D42" s="29">
        <v>0.53471193830025898</v>
      </c>
      <c r="F42" s="29">
        <v>33.653846153846153</v>
      </c>
      <c r="G42" s="29">
        <v>142</v>
      </c>
    </row>
    <row r="43" spans="1:7" x14ac:dyDescent="0.2">
      <c r="A43" s="29">
        <v>19</v>
      </c>
      <c r="B43" s="29">
        <v>149.86690002561258</v>
      </c>
      <c r="C43" s="29">
        <v>-9.8669000256125798</v>
      </c>
      <c r="D43" s="29">
        <v>-0.72892099955530809</v>
      </c>
      <c r="F43" s="29">
        <v>35.576923076923073</v>
      </c>
      <c r="G43" s="29">
        <v>143</v>
      </c>
    </row>
    <row r="44" spans="1:7" x14ac:dyDescent="0.2">
      <c r="A44" s="29">
        <v>20</v>
      </c>
      <c r="B44" s="29">
        <v>149.97182617604372</v>
      </c>
      <c r="C44" s="29">
        <v>-20.97182617604372</v>
      </c>
      <c r="D44" s="29">
        <v>-1.5493016508792377</v>
      </c>
      <c r="F44" s="29">
        <v>37.5</v>
      </c>
      <c r="G44" s="29">
        <v>144</v>
      </c>
    </row>
    <row r="45" spans="1:7" x14ac:dyDescent="0.2">
      <c r="A45" s="29">
        <v>21</v>
      </c>
      <c r="B45" s="29">
        <v>150.07675232647486</v>
      </c>
      <c r="C45" s="29">
        <v>-5.0767523264748604</v>
      </c>
      <c r="D45" s="29">
        <v>-0.37504701281079866</v>
      </c>
      <c r="F45" s="29">
        <v>39.42307692307692</v>
      </c>
      <c r="G45" s="29">
        <v>144</v>
      </c>
    </row>
    <row r="46" spans="1:7" x14ac:dyDescent="0.2">
      <c r="A46" s="29">
        <v>22</v>
      </c>
      <c r="B46" s="29">
        <v>150.18167847690603</v>
      </c>
      <c r="C46" s="29">
        <v>18.818321523093971</v>
      </c>
      <c r="D46" s="29">
        <v>1.3902106739664881</v>
      </c>
      <c r="F46" s="29">
        <v>41.346153846153847</v>
      </c>
      <c r="G46" s="29">
        <v>145</v>
      </c>
    </row>
    <row r="47" spans="1:7" x14ac:dyDescent="0.2">
      <c r="A47" s="29">
        <v>23</v>
      </c>
      <c r="B47" s="29">
        <v>150.28660462733717</v>
      </c>
      <c r="C47" s="29">
        <v>-23.286604627337169</v>
      </c>
      <c r="D47" s="29">
        <v>-1.7203067911042349</v>
      </c>
      <c r="F47" s="29">
        <v>43.269230769230766</v>
      </c>
      <c r="G47" s="29">
        <v>145</v>
      </c>
    </row>
    <row r="48" spans="1:7" x14ac:dyDescent="0.2">
      <c r="A48" s="29">
        <v>24</v>
      </c>
      <c r="B48" s="29">
        <v>150.39153077776831</v>
      </c>
      <c r="C48" s="29">
        <v>16.60846922223169</v>
      </c>
      <c r="D48" s="29">
        <v>1.2269569930907538</v>
      </c>
      <c r="F48" s="29">
        <v>45.192307692307693</v>
      </c>
      <c r="G48" s="29">
        <v>146</v>
      </c>
    </row>
    <row r="49" spans="1:7" x14ac:dyDescent="0.2">
      <c r="A49" s="29">
        <v>25</v>
      </c>
      <c r="B49" s="29">
        <v>150.49645692819945</v>
      </c>
      <c r="C49" s="29">
        <v>-15.49645692819945</v>
      </c>
      <c r="D49" s="29">
        <v>-1.1448066610939069</v>
      </c>
      <c r="F49" s="29">
        <v>47.115384615384613</v>
      </c>
      <c r="G49" s="29">
        <v>147</v>
      </c>
    </row>
    <row r="50" spans="1:7" x14ac:dyDescent="0.2">
      <c r="A50" s="29">
        <v>26</v>
      </c>
      <c r="B50" s="29">
        <v>150.60138307863059</v>
      </c>
      <c r="C50" s="29">
        <v>-16.60138307863059</v>
      </c>
      <c r="D50" s="29">
        <v>-1.226433501531774</v>
      </c>
      <c r="F50" s="29">
        <v>49.03846153846154</v>
      </c>
      <c r="G50" s="29">
        <v>148</v>
      </c>
    </row>
    <row r="51" spans="1:7" x14ac:dyDescent="0.2">
      <c r="A51" s="29">
        <v>27</v>
      </c>
      <c r="B51" s="29">
        <v>150.70630922906173</v>
      </c>
      <c r="C51" s="29">
        <v>-14.706309229061731</v>
      </c>
      <c r="D51" s="29">
        <v>-1.0864341987038224</v>
      </c>
      <c r="F51" s="29">
        <v>50.96153846153846</v>
      </c>
      <c r="G51" s="29">
        <v>149</v>
      </c>
    </row>
    <row r="52" spans="1:7" x14ac:dyDescent="0.2">
      <c r="A52" s="29">
        <v>28</v>
      </c>
      <c r="B52" s="29">
        <v>150.8112353794929</v>
      </c>
      <c r="C52" s="29">
        <v>-8.8112353794928993</v>
      </c>
      <c r="D52" s="29">
        <v>-0.65093337152144803</v>
      </c>
      <c r="F52" s="29">
        <v>52.884615384615387</v>
      </c>
      <c r="G52" s="29">
        <v>149</v>
      </c>
    </row>
    <row r="53" spans="1:7" x14ac:dyDescent="0.2">
      <c r="A53" s="29">
        <v>29</v>
      </c>
      <c r="B53" s="29">
        <v>150.91616152992404</v>
      </c>
      <c r="C53" s="29">
        <v>21.08383847007596</v>
      </c>
      <c r="D53" s="29">
        <v>1.5575766017874784</v>
      </c>
      <c r="F53" s="29">
        <v>54.807692307692307</v>
      </c>
      <c r="G53" s="29">
        <v>151</v>
      </c>
    </row>
    <row r="54" spans="1:7" x14ac:dyDescent="0.2">
      <c r="A54" s="29">
        <v>30</v>
      </c>
      <c r="B54" s="29">
        <v>151.02108768035518</v>
      </c>
      <c r="C54" s="29">
        <v>-8.0210876803551798</v>
      </c>
      <c r="D54" s="29">
        <v>-0.59256090913136361</v>
      </c>
      <c r="F54" s="29">
        <v>56.730769230769234</v>
      </c>
      <c r="G54" s="29">
        <v>152</v>
      </c>
    </row>
    <row r="55" spans="1:7" x14ac:dyDescent="0.2">
      <c r="A55" s="29">
        <v>31</v>
      </c>
      <c r="B55" s="29">
        <v>151.12601383078632</v>
      </c>
      <c r="C55" s="29">
        <v>-11.12601383078632</v>
      </c>
      <c r="D55" s="29">
        <v>-0.82193851174644328</v>
      </c>
      <c r="F55" s="29">
        <v>58.653846153846153</v>
      </c>
      <c r="G55" s="29">
        <v>154</v>
      </c>
    </row>
    <row r="56" spans="1:7" x14ac:dyDescent="0.2">
      <c r="A56" s="29">
        <v>32</v>
      </c>
      <c r="B56" s="29">
        <v>151.23093998121746</v>
      </c>
      <c r="C56" s="29">
        <v>15.76906001878254</v>
      </c>
      <c r="D56" s="29">
        <v>1.1649453182966645</v>
      </c>
      <c r="F56" s="29">
        <v>60.57692307692308</v>
      </c>
      <c r="G56" s="29">
        <v>155</v>
      </c>
    </row>
    <row r="57" spans="1:7" x14ac:dyDescent="0.2">
      <c r="A57" s="29">
        <v>33</v>
      </c>
      <c r="B57" s="29">
        <v>151.3358661316486</v>
      </c>
      <c r="C57" s="29">
        <v>9.6641338683513993</v>
      </c>
      <c r="D57" s="29">
        <v>0.71394157241576606</v>
      </c>
      <c r="F57" s="29">
        <v>62.5</v>
      </c>
      <c r="G57" s="29">
        <v>157</v>
      </c>
    </row>
    <row r="58" spans="1:7" x14ac:dyDescent="0.2">
      <c r="A58" s="29">
        <v>34</v>
      </c>
      <c r="B58" s="29">
        <v>151.44079228207977</v>
      </c>
      <c r="C58" s="29">
        <v>-11.440792282079769</v>
      </c>
      <c r="D58" s="29">
        <v>-0.84519288979422813</v>
      </c>
      <c r="F58" s="29">
        <v>64.42307692307692</v>
      </c>
      <c r="G58" s="29">
        <v>158</v>
      </c>
    </row>
    <row r="59" spans="1:7" x14ac:dyDescent="0.2">
      <c r="A59" s="29">
        <v>35</v>
      </c>
      <c r="B59" s="29">
        <v>151.54571843251091</v>
      </c>
      <c r="C59" s="29">
        <v>-13.54571843251091</v>
      </c>
      <c r="D59" s="29">
        <v>-1.0006951113207014</v>
      </c>
      <c r="F59" s="29">
        <v>66.346153846153854</v>
      </c>
      <c r="G59" s="29">
        <v>159</v>
      </c>
    </row>
    <row r="60" spans="1:7" x14ac:dyDescent="0.2">
      <c r="A60" s="29">
        <v>36</v>
      </c>
      <c r="B60" s="29">
        <v>151.65064458294205</v>
      </c>
      <c r="C60" s="29">
        <v>17.34935541705795</v>
      </c>
      <c r="D60" s="29">
        <v>1.2816902430768311</v>
      </c>
      <c r="F60" s="29">
        <v>68.269230769230774</v>
      </c>
      <c r="G60" s="29">
        <v>160</v>
      </c>
    </row>
    <row r="61" spans="1:7" x14ac:dyDescent="0.2">
      <c r="A61" s="29">
        <v>37</v>
      </c>
      <c r="B61" s="29">
        <v>151.75557073337319</v>
      </c>
      <c r="C61" s="29">
        <v>-11.75557073337319</v>
      </c>
      <c r="D61" s="29">
        <v>-0.86844726784201087</v>
      </c>
      <c r="F61" s="29">
        <v>70.192307692307693</v>
      </c>
      <c r="G61" s="29">
        <v>161</v>
      </c>
    </row>
    <row r="62" spans="1:7" x14ac:dyDescent="0.2">
      <c r="A62" s="29">
        <v>38</v>
      </c>
      <c r="B62" s="29">
        <v>151.86049688380433</v>
      </c>
      <c r="C62" s="29">
        <v>2.1395031161956695</v>
      </c>
      <c r="D62" s="29">
        <v>0.1580566080492157</v>
      </c>
      <c r="F62" s="29">
        <v>72.115384615384627</v>
      </c>
      <c r="G62" s="29">
        <v>162</v>
      </c>
    </row>
    <row r="63" spans="1:7" x14ac:dyDescent="0.2">
      <c r="A63" s="29">
        <v>39</v>
      </c>
      <c r="B63" s="29">
        <v>151.96542303423547</v>
      </c>
      <c r="C63" s="29">
        <v>-4.9654230342354708</v>
      </c>
      <c r="D63" s="29">
        <v>-0.36682251892028894</v>
      </c>
      <c r="F63" s="29">
        <v>74.038461538461547</v>
      </c>
      <c r="G63" s="29">
        <v>165</v>
      </c>
    </row>
    <row r="64" spans="1:7" x14ac:dyDescent="0.2">
      <c r="A64" s="29">
        <v>40</v>
      </c>
      <c r="B64" s="29">
        <v>152.07034918466664</v>
      </c>
      <c r="C64" s="29">
        <v>-18.07034918466664</v>
      </c>
      <c r="D64" s="29">
        <v>-1.3349539324214332</v>
      </c>
      <c r="F64" s="29">
        <v>75.961538461538467</v>
      </c>
      <c r="G64" s="29">
        <v>166</v>
      </c>
    </row>
    <row r="65" spans="1:7" x14ac:dyDescent="0.2">
      <c r="A65" s="29">
        <v>41</v>
      </c>
      <c r="B65" s="29">
        <v>152.17527533509778</v>
      </c>
      <c r="C65" s="29">
        <v>5.8247246649022202</v>
      </c>
      <c r="D65" s="29">
        <v>0.43030375435585583</v>
      </c>
      <c r="F65" s="29">
        <v>77.884615384615387</v>
      </c>
      <c r="G65" s="29">
        <v>166</v>
      </c>
    </row>
    <row r="66" spans="1:7" x14ac:dyDescent="0.2">
      <c r="A66" s="29">
        <v>42</v>
      </c>
      <c r="B66" s="29">
        <v>152.28020148552892</v>
      </c>
      <c r="C66" s="29">
        <v>-12.28020148552892</v>
      </c>
      <c r="D66" s="29">
        <v>-0.90720456458831755</v>
      </c>
      <c r="F66" s="29">
        <v>79.807692307692321</v>
      </c>
      <c r="G66" s="29">
        <v>166</v>
      </c>
    </row>
    <row r="67" spans="1:7" x14ac:dyDescent="0.2">
      <c r="A67" s="29">
        <v>43</v>
      </c>
      <c r="B67" s="29">
        <v>152.38512763596006</v>
      </c>
      <c r="C67" s="29">
        <v>-1.3851276359600604</v>
      </c>
      <c r="D67" s="29">
        <v>-0.10232683196290972</v>
      </c>
      <c r="F67" s="29">
        <v>81.730769230769241</v>
      </c>
      <c r="G67" s="29">
        <v>166</v>
      </c>
    </row>
    <row r="68" spans="1:7" x14ac:dyDescent="0.2">
      <c r="A68" s="29">
        <v>44</v>
      </c>
      <c r="B68" s="29">
        <v>152.4900537863912</v>
      </c>
      <c r="C68" s="29">
        <v>-23.490053786391201</v>
      </c>
      <c r="D68" s="29">
        <v>-1.735336675261508</v>
      </c>
      <c r="F68" s="29">
        <v>83.65384615384616</v>
      </c>
      <c r="G68" s="29">
        <v>166</v>
      </c>
    </row>
    <row r="69" spans="1:7" x14ac:dyDescent="0.2">
      <c r="A69" s="29">
        <v>45</v>
      </c>
      <c r="B69" s="29">
        <v>152.59497993682234</v>
      </c>
      <c r="C69" s="29">
        <v>13.405020063177659</v>
      </c>
      <c r="D69" s="29">
        <v>0.99030096566766213</v>
      </c>
      <c r="F69" s="29">
        <v>85.57692307692308</v>
      </c>
      <c r="G69" s="29">
        <v>167</v>
      </c>
    </row>
    <row r="70" spans="1:7" x14ac:dyDescent="0.2">
      <c r="A70" s="29">
        <v>46</v>
      </c>
      <c r="B70" s="29">
        <v>152.69990608725351</v>
      </c>
      <c r="C70" s="29">
        <v>13.30009391274649</v>
      </c>
      <c r="D70" s="29">
        <v>0.9825495063183991</v>
      </c>
      <c r="F70" s="29">
        <v>87.500000000000014</v>
      </c>
      <c r="G70" s="29">
        <v>167</v>
      </c>
    </row>
    <row r="71" spans="1:7" x14ac:dyDescent="0.2">
      <c r="A71" s="29">
        <v>47</v>
      </c>
      <c r="B71" s="29">
        <v>152.80483223768465</v>
      </c>
      <c r="C71" s="29">
        <v>-4.80483223768465</v>
      </c>
      <c r="D71" s="29">
        <v>-0.35495881262577422</v>
      </c>
      <c r="F71" s="29">
        <v>89.423076923076934</v>
      </c>
      <c r="G71" s="29">
        <v>169</v>
      </c>
    </row>
    <row r="72" spans="1:7" x14ac:dyDescent="0.2">
      <c r="A72" s="29">
        <v>48</v>
      </c>
      <c r="B72" s="29">
        <v>152.90975838811579</v>
      </c>
      <c r="C72" s="29">
        <v>19.09024161188421</v>
      </c>
      <c r="D72" s="29">
        <v>1.4102988741515148</v>
      </c>
      <c r="F72" s="29">
        <v>91.346153846153854</v>
      </c>
      <c r="G72" s="29">
        <v>169</v>
      </c>
    </row>
    <row r="73" spans="1:7" x14ac:dyDescent="0.2">
      <c r="A73" s="29">
        <v>49</v>
      </c>
      <c r="B73" s="29">
        <v>153.01468453854693</v>
      </c>
      <c r="C73" s="29">
        <v>1.9853154614530695</v>
      </c>
      <c r="D73" s="29">
        <v>0.14666593629594768</v>
      </c>
      <c r="F73" s="29">
        <v>93.269230769230774</v>
      </c>
      <c r="G73" s="29">
        <v>171</v>
      </c>
    </row>
    <row r="74" spans="1:7" x14ac:dyDescent="0.2">
      <c r="A74" s="29">
        <v>50</v>
      </c>
      <c r="B74" s="29">
        <v>153.11961068897807</v>
      </c>
      <c r="C74" s="29">
        <v>17.880389311021929</v>
      </c>
      <c r="D74" s="29">
        <v>1.3209205743643866</v>
      </c>
      <c r="F74" s="29">
        <v>95.192307692307693</v>
      </c>
      <c r="G74" s="29">
        <v>172</v>
      </c>
    </row>
    <row r="75" spans="1:7" x14ac:dyDescent="0.2">
      <c r="A75" s="29">
        <v>51</v>
      </c>
      <c r="B75" s="29">
        <v>153.22453683940921</v>
      </c>
      <c r="C75" s="29">
        <v>-13.224536839409211</v>
      </c>
      <c r="D75" s="29">
        <v>-0.97696769873166789</v>
      </c>
      <c r="F75" s="29">
        <v>97.115384615384627</v>
      </c>
      <c r="G75" s="29">
        <v>172</v>
      </c>
    </row>
    <row r="76" spans="1:7" ht="16" thickBot="1" x14ac:dyDescent="0.25">
      <c r="A76" s="30">
        <v>52</v>
      </c>
      <c r="B76" s="30">
        <v>153.32946298984038</v>
      </c>
      <c r="C76" s="30">
        <v>20.67053701015962</v>
      </c>
      <c r="D76" s="30">
        <v>1.5270437989316814</v>
      </c>
      <c r="F76" s="30">
        <v>99.038461538461547</v>
      </c>
      <c r="G76" s="30">
        <v>174</v>
      </c>
    </row>
  </sheetData>
  <sortState ref="G25:G76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E17" sqref="E17"/>
    </sheetView>
  </sheetViews>
  <sheetFormatPr baseColWidth="10" defaultRowHeight="15" x14ac:dyDescent="0.2"/>
  <sheetData>
    <row r="1" spans="1:9" x14ac:dyDescent="0.2">
      <c r="A1" t="s">
        <v>109</v>
      </c>
    </row>
    <row r="2" spans="1:9" ht="16" thickBot="1" x14ac:dyDescent="0.25"/>
    <row r="3" spans="1:9" x14ac:dyDescent="0.2">
      <c r="A3" s="34" t="s">
        <v>110</v>
      </c>
      <c r="B3" s="34"/>
    </row>
    <row r="4" spans="1:9" x14ac:dyDescent="0.2">
      <c r="A4" s="29" t="s">
        <v>111</v>
      </c>
      <c r="B4" s="29">
        <v>0.89859769243603937</v>
      </c>
    </row>
    <row r="5" spans="1:9" x14ac:dyDescent="0.2">
      <c r="A5" s="29" t="s">
        <v>112</v>
      </c>
      <c r="B5" s="29">
        <v>0.80747781285137488</v>
      </c>
    </row>
    <row r="6" spans="1:9" x14ac:dyDescent="0.2">
      <c r="A6" s="29" t="s">
        <v>113</v>
      </c>
      <c r="B6" s="29">
        <v>0.80362736910840238</v>
      </c>
    </row>
    <row r="7" spans="1:9" x14ac:dyDescent="0.2">
      <c r="A7" s="29" t="s">
        <v>114</v>
      </c>
      <c r="B7" s="29">
        <v>26.47022199771305</v>
      </c>
    </row>
    <row r="8" spans="1:9" ht="16" thickBot="1" x14ac:dyDescent="0.25">
      <c r="A8" s="30" t="s">
        <v>115</v>
      </c>
      <c r="B8" s="30">
        <v>52</v>
      </c>
    </row>
    <row r="10" spans="1:9" ht="16" thickBot="1" x14ac:dyDescent="0.25">
      <c r="A10" t="s">
        <v>96</v>
      </c>
    </row>
    <row r="11" spans="1:9" x14ac:dyDescent="0.2">
      <c r="A11" s="31"/>
      <c r="B11" s="31" t="s">
        <v>99</v>
      </c>
      <c r="C11" s="31" t="s">
        <v>98</v>
      </c>
      <c r="D11" s="31" t="s">
        <v>100</v>
      </c>
      <c r="E11" s="31" t="s">
        <v>101</v>
      </c>
      <c r="F11" s="31" t="s">
        <v>119</v>
      </c>
    </row>
    <row r="12" spans="1:9" x14ac:dyDescent="0.2">
      <c r="A12" s="29" t="s">
        <v>116</v>
      </c>
      <c r="B12" s="29">
        <v>1</v>
      </c>
      <c r="C12" s="29">
        <v>146938.29044651255</v>
      </c>
      <c r="D12" s="29">
        <v>146938.29044651255</v>
      </c>
      <c r="E12" s="29">
        <v>209.7103260695898</v>
      </c>
      <c r="F12" s="29">
        <v>1.6097861928760135E-19</v>
      </c>
    </row>
    <row r="13" spans="1:9" x14ac:dyDescent="0.2">
      <c r="A13" s="29" t="s">
        <v>117</v>
      </c>
      <c r="B13" s="29">
        <v>50</v>
      </c>
      <c r="C13" s="29">
        <v>35033.632630410597</v>
      </c>
      <c r="D13" s="29">
        <v>700.67265260821193</v>
      </c>
      <c r="E13" s="29"/>
      <c r="F13" s="29"/>
    </row>
    <row r="14" spans="1:9" ht="16" thickBot="1" x14ac:dyDescent="0.25">
      <c r="A14" s="30" t="s">
        <v>106</v>
      </c>
      <c r="B14" s="30">
        <v>51</v>
      </c>
      <c r="C14" s="30">
        <v>181971.92307692315</v>
      </c>
      <c r="D14" s="30"/>
      <c r="E14" s="30"/>
      <c r="F14" s="30"/>
    </row>
    <row r="15" spans="1:9" ht="16" thickBot="1" x14ac:dyDescent="0.25"/>
    <row r="16" spans="1:9" x14ac:dyDescent="0.2">
      <c r="A16" s="31"/>
      <c r="B16" s="31" t="s">
        <v>120</v>
      </c>
      <c r="C16" s="31" t="s">
        <v>114</v>
      </c>
      <c r="D16" s="31" t="s">
        <v>121</v>
      </c>
      <c r="E16" s="31" t="s">
        <v>102</v>
      </c>
      <c r="F16" s="31" t="s">
        <v>122</v>
      </c>
      <c r="G16" s="31" t="s">
        <v>123</v>
      </c>
      <c r="H16" s="31" t="s">
        <v>124</v>
      </c>
      <c r="I16" s="31" t="s">
        <v>125</v>
      </c>
    </row>
    <row r="17" spans="1:9" x14ac:dyDescent="0.2">
      <c r="A17" s="29" t="s">
        <v>118</v>
      </c>
      <c r="B17" s="29">
        <v>413.89819004524895</v>
      </c>
      <c r="C17" s="29">
        <v>7.44869979259453</v>
      </c>
      <c r="D17" s="29">
        <v>55.566501747962107</v>
      </c>
      <c r="E17" s="33">
        <v>1.2966493325902991E-46</v>
      </c>
      <c r="F17" s="29">
        <v>398.93703620353017</v>
      </c>
      <c r="G17" s="29">
        <v>428.85934388696774</v>
      </c>
      <c r="H17" s="29">
        <v>398.93703620353017</v>
      </c>
      <c r="I17" s="29">
        <v>428.85934388696774</v>
      </c>
    </row>
    <row r="18" spans="1:9" ht="16" thickBot="1" x14ac:dyDescent="0.25">
      <c r="A18" s="30" t="s">
        <v>0</v>
      </c>
      <c r="B18" s="30">
        <v>-3.541876547425939</v>
      </c>
      <c r="C18" s="30">
        <v>0.24458144807844392</v>
      </c>
      <c r="D18" s="30">
        <v>-14.481378596997933</v>
      </c>
      <c r="E18" s="30">
        <v>1.6097861928760019E-19</v>
      </c>
      <c r="F18" s="30">
        <v>-4.0331328436146965</v>
      </c>
      <c r="G18" s="30">
        <v>-3.0506202512371812</v>
      </c>
      <c r="H18" s="30">
        <v>-4.0331328436146965</v>
      </c>
      <c r="I18" s="30">
        <v>-3.0506202512371812</v>
      </c>
    </row>
    <row r="22" spans="1:9" x14ac:dyDescent="0.2">
      <c r="A22" t="s">
        <v>126</v>
      </c>
      <c r="F22" t="s">
        <v>131</v>
      </c>
    </row>
    <row r="23" spans="1:9" ht="16" thickBot="1" x14ac:dyDescent="0.25"/>
    <row r="24" spans="1:9" x14ac:dyDescent="0.2">
      <c r="A24" s="31" t="s">
        <v>127</v>
      </c>
      <c r="B24" s="31" t="s">
        <v>138</v>
      </c>
      <c r="C24" s="31" t="s">
        <v>129</v>
      </c>
      <c r="D24" s="31" t="s">
        <v>130</v>
      </c>
      <c r="F24" s="31" t="s">
        <v>132</v>
      </c>
      <c r="G24" s="31" t="s">
        <v>22</v>
      </c>
    </row>
    <row r="25" spans="1:9" x14ac:dyDescent="0.2">
      <c r="A25" s="29">
        <v>1</v>
      </c>
      <c r="B25" s="29">
        <v>410.35631349782301</v>
      </c>
      <c r="C25" s="29">
        <v>-39.35631349782301</v>
      </c>
      <c r="D25" s="29">
        <v>-1.5016091763844299</v>
      </c>
      <c r="F25" s="29">
        <v>0.96153846153846156</v>
      </c>
      <c r="G25" s="29">
        <v>185</v>
      </c>
    </row>
    <row r="26" spans="1:9" x14ac:dyDescent="0.2">
      <c r="A26" s="29">
        <v>2</v>
      </c>
      <c r="B26" s="29">
        <v>406.81443695039707</v>
      </c>
      <c r="C26" s="29">
        <v>-37.814436950397067</v>
      </c>
      <c r="D26" s="29">
        <v>-1.4427800898493099</v>
      </c>
      <c r="F26" s="29">
        <v>2.8846153846153846</v>
      </c>
      <c r="G26" s="29">
        <v>199</v>
      </c>
    </row>
    <row r="27" spans="1:9" x14ac:dyDescent="0.2">
      <c r="A27" s="29">
        <v>3</v>
      </c>
      <c r="B27" s="29">
        <v>403.27256040297112</v>
      </c>
      <c r="C27" s="29">
        <v>-4.2725604029711235</v>
      </c>
      <c r="D27" s="29">
        <v>-0.16301618057070008</v>
      </c>
      <c r="F27" s="29">
        <v>4.8076923076923075</v>
      </c>
      <c r="G27" s="29">
        <v>204</v>
      </c>
    </row>
    <row r="28" spans="1:9" x14ac:dyDescent="0.2">
      <c r="A28" s="29">
        <v>4</v>
      </c>
      <c r="B28" s="29">
        <v>399.73068385554518</v>
      </c>
      <c r="C28" s="29">
        <v>-15.73068385554518</v>
      </c>
      <c r="D28" s="29">
        <v>-0.60019186577512296</v>
      </c>
      <c r="F28" s="29">
        <v>6.7307692307692308</v>
      </c>
      <c r="G28" s="29">
        <v>219</v>
      </c>
    </row>
    <row r="29" spans="1:9" x14ac:dyDescent="0.2">
      <c r="A29" s="29">
        <v>5</v>
      </c>
      <c r="B29" s="29">
        <v>396.18880730811924</v>
      </c>
      <c r="C29" s="29">
        <v>-2.1888073081192374</v>
      </c>
      <c r="D29" s="29">
        <v>-8.3512220711194268E-2</v>
      </c>
      <c r="F29" s="29">
        <v>8.6538461538461533</v>
      </c>
      <c r="G29" s="29">
        <v>223</v>
      </c>
    </row>
    <row r="30" spans="1:9" x14ac:dyDescent="0.2">
      <c r="A30" s="29">
        <v>6</v>
      </c>
      <c r="B30" s="29">
        <v>392.64693076069329</v>
      </c>
      <c r="C30" s="29">
        <v>-34.646930760693294</v>
      </c>
      <c r="D30" s="29">
        <v>-1.3219263833410324</v>
      </c>
      <c r="F30" s="29">
        <v>10.576923076923077</v>
      </c>
      <c r="G30" s="29">
        <v>224</v>
      </c>
    </row>
    <row r="31" spans="1:9" x14ac:dyDescent="0.2">
      <c r="A31" s="29">
        <v>7</v>
      </c>
      <c r="B31" s="29">
        <v>389.10505421326741</v>
      </c>
      <c r="C31" s="29">
        <v>-30.105054213267408</v>
      </c>
      <c r="D31" s="29">
        <v>-1.1486346571737125</v>
      </c>
      <c r="F31" s="29">
        <v>12.5</v>
      </c>
      <c r="G31" s="29">
        <v>225</v>
      </c>
    </row>
    <row r="32" spans="1:9" x14ac:dyDescent="0.2">
      <c r="A32" s="29">
        <v>8</v>
      </c>
      <c r="B32" s="29">
        <v>385.56317766584147</v>
      </c>
      <c r="C32" s="29">
        <v>11.436822334158535</v>
      </c>
      <c r="D32" s="29">
        <v>0.43636295779076995</v>
      </c>
      <c r="F32" s="29">
        <v>14.423076923076923</v>
      </c>
      <c r="G32" s="29">
        <v>234</v>
      </c>
    </row>
    <row r="33" spans="1:7" x14ac:dyDescent="0.2">
      <c r="A33" s="29">
        <v>9</v>
      </c>
      <c r="B33" s="29">
        <v>382.02130111841552</v>
      </c>
      <c r="C33" s="29">
        <v>-3.0213011184155221</v>
      </c>
      <c r="D33" s="29">
        <v>-0.11527536704585511</v>
      </c>
      <c r="F33" s="29">
        <v>16.346153846153847</v>
      </c>
      <c r="G33" s="29">
        <v>242</v>
      </c>
    </row>
    <row r="34" spans="1:7" x14ac:dyDescent="0.2">
      <c r="A34" s="29">
        <v>10</v>
      </c>
      <c r="B34" s="29">
        <v>378.47942457098958</v>
      </c>
      <c r="C34" s="29">
        <v>-2.479424570989579</v>
      </c>
      <c r="D34" s="29">
        <v>-9.4600493721469225E-2</v>
      </c>
      <c r="F34" s="29">
        <v>18.269230769230766</v>
      </c>
      <c r="G34" s="29">
        <v>243</v>
      </c>
    </row>
    <row r="35" spans="1:7" x14ac:dyDescent="0.2">
      <c r="A35" s="29">
        <v>11</v>
      </c>
      <c r="B35" s="29">
        <v>374.93754802356364</v>
      </c>
      <c r="C35" s="29">
        <v>6.2451976436364021E-2</v>
      </c>
      <c r="D35" s="29">
        <v>2.3828060243847723E-3</v>
      </c>
      <c r="F35" s="29">
        <v>20.19230769230769</v>
      </c>
      <c r="G35" s="29">
        <v>246</v>
      </c>
    </row>
    <row r="36" spans="1:7" x14ac:dyDescent="0.2">
      <c r="A36" s="29">
        <v>12</v>
      </c>
      <c r="B36" s="29">
        <v>371.39567147613769</v>
      </c>
      <c r="C36" s="29">
        <v>23.604328523862307</v>
      </c>
      <c r="D36" s="29">
        <v>0.90060458319565406</v>
      </c>
      <c r="F36" s="29">
        <v>22.115384615384613</v>
      </c>
      <c r="G36" s="29">
        <v>267</v>
      </c>
    </row>
    <row r="37" spans="1:7" x14ac:dyDescent="0.2">
      <c r="A37" s="29">
        <v>13</v>
      </c>
      <c r="B37" s="29">
        <v>367.85379492871175</v>
      </c>
      <c r="C37" s="29">
        <v>5.1462050712882501</v>
      </c>
      <c r="D37" s="29">
        <v>0.19634940551609278</v>
      </c>
      <c r="F37" s="29">
        <v>24.038461538461537</v>
      </c>
      <c r="G37" s="29">
        <v>270</v>
      </c>
    </row>
    <row r="38" spans="1:7" x14ac:dyDescent="0.2">
      <c r="A38" s="29">
        <v>14</v>
      </c>
      <c r="B38" s="29">
        <v>364.31191838128581</v>
      </c>
      <c r="C38" s="29">
        <v>5.6880816187141932</v>
      </c>
      <c r="D38" s="29">
        <v>0.21702427884047865</v>
      </c>
      <c r="F38" s="29">
        <v>25.96153846153846</v>
      </c>
      <c r="G38" s="29">
        <v>297</v>
      </c>
    </row>
    <row r="39" spans="1:7" x14ac:dyDescent="0.2">
      <c r="A39" s="29">
        <v>15</v>
      </c>
      <c r="B39" s="29">
        <v>360.77004183385986</v>
      </c>
      <c r="C39" s="29">
        <v>-30.770041833859864</v>
      </c>
      <c r="D39" s="29">
        <v>-1.1740067366322957</v>
      </c>
      <c r="F39" s="29">
        <v>27.884615384615383</v>
      </c>
      <c r="G39" s="29">
        <v>304</v>
      </c>
    </row>
    <row r="40" spans="1:7" x14ac:dyDescent="0.2">
      <c r="A40" s="29">
        <v>16</v>
      </c>
      <c r="B40" s="29">
        <v>357.22816528643392</v>
      </c>
      <c r="C40" s="29">
        <v>16.771834713566079</v>
      </c>
      <c r="D40" s="29">
        <v>0.63991615759659104</v>
      </c>
      <c r="F40" s="29">
        <v>29.807692307692307</v>
      </c>
      <c r="G40" s="29">
        <v>308</v>
      </c>
    </row>
    <row r="41" spans="1:7" x14ac:dyDescent="0.2">
      <c r="A41" s="29">
        <v>17</v>
      </c>
      <c r="B41" s="29">
        <v>353.68628873900798</v>
      </c>
      <c r="C41" s="29">
        <v>16.313711260992022</v>
      </c>
      <c r="D41" s="29">
        <v>0.62243681771024284</v>
      </c>
      <c r="F41" s="29">
        <v>31.73076923076923</v>
      </c>
      <c r="G41" s="29">
        <v>315</v>
      </c>
    </row>
    <row r="42" spans="1:7" x14ac:dyDescent="0.2">
      <c r="A42" s="29">
        <v>18</v>
      </c>
      <c r="B42" s="29">
        <v>350.14441219158203</v>
      </c>
      <c r="C42" s="29">
        <v>18.855587808417965</v>
      </c>
      <c r="D42" s="29">
        <v>0.71942011745609691</v>
      </c>
      <c r="F42" s="29">
        <v>33.653846153846153</v>
      </c>
      <c r="G42" s="29">
        <v>317</v>
      </c>
    </row>
    <row r="43" spans="1:7" x14ac:dyDescent="0.2">
      <c r="A43" s="29">
        <v>19</v>
      </c>
      <c r="B43" s="29">
        <v>346.60253564415609</v>
      </c>
      <c r="C43" s="29">
        <v>25.397464355843908</v>
      </c>
      <c r="D43" s="29">
        <v>0.96902027004488711</v>
      </c>
      <c r="F43" s="29">
        <v>35.576923076923073</v>
      </c>
      <c r="G43" s="29">
        <v>318</v>
      </c>
    </row>
    <row r="44" spans="1:7" x14ac:dyDescent="0.2">
      <c r="A44" s="29">
        <v>20</v>
      </c>
      <c r="B44" s="29">
        <v>343.06065909673021</v>
      </c>
      <c r="C44" s="29">
        <v>-3.0606590967302054</v>
      </c>
      <c r="D44" s="29">
        <v>-0.11677703974201699</v>
      </c>
      <c r="F44" s="29">
        <v>37.5</v>
      </c>
      <c r="G44" s="29">
        <v>319</v>
      </c>
    </row>
    <row r="45" spans="1:7" x14ac:dyDescent="0.2">
      <c r="A45" s="29">
        <v>21</v>
      </c>
      <c r="B45" s="29">
        <v>339.51878254930421</v>
      </c>
      <c r="C45" s="29">
        <v>-3.5187825493042055</v>
      </c>
      <c r="D45" s="29">
        <v>-0.13425637962836301</v>
      </c>
      <c r="F45" s="29">
        <v>39.42307692307692</v>
      </c>
      <c r="G45" s="29">
        <v>324</v>
      </c>
    </row>
    <row r="46" spans="1:7" x14ac:dyDescent="0.2">
      <c r="A46" s="29">
        <v>22</v>
      </c>
      <c r="B46" s="29">
        <v>335.97690600187832</v>
      </c>
      <c r="C46" s="29">
        <v>-4.9769060018783193</v>
      </c>
      <c r="D46" s="29">
        <v>-0.18988993272544741</v>
      </c>
      <c r="F46" s="29">
        <v>41.346153846153847</v>
      </c>
      <c r="G46" s="29">
        <v>326</v>
      </c>
    </row>
    <row r="47" spans="1:7" x14ac:dyDescent="0.2">
      <c r="A47" s="29">
        <v>23</v>
      </c>
      <c r="B47" s="29">
        <v>332.43502945445232</v>
      </c>
      <c r="C47" s="29">
        <v>46.564970545547681</v>
      </c>
      <c r="D47" s="29">
        <v>1.7766498143463778</v>
      </c>
      <c r="F47" s="29">
        <v>43.269230769230766</v>
      </c>
      <c r="G47" s="29">
        <v>328</v>
      </c>
    </row>
    <row r="48" spans="1:7" x14ac:dyDescent="0.2">
      <c r="A48" s="29">
        <v>24</v>
      </c>
      <c r="B48" s="29">
        <v>328.89315290702643</v>
      </c>
      <c r="C48" s="29">
        <v>14.106847092973567</v>
      </c>
      <c r="D48" s="29">
        <v>0.53823565171653742</v>
      </c>
      <c r="F48" s="29">
        <v>45.192307692307693</v>
      </c>
      <c r="G48" s="29">
        <v>329</v>
      </c>
    </row>
    <row r="49" spans="1:7" x14ac:dyDescent="0.2">
      <c r="A49" s="29">
        <v>25</v>
      </c>
      <c r="B49" s="29">
        <v>325.35127635960049</v>
      </c>
      <c r="C49" s="29">
        <v>0.6487236403995098</v>
      </c>
      <c r="D49" s="29">
        <v>2.4751540090646468E-2</v>
      </c>
      <c r="F49" s="29">
        <v>47.115384615384613</v>
      </c>
      <c r="G49" s="29">
        <v>330</v>
      </c>
    </row>
    <row r="50" spans="1:7" x14ac:dyDescent="0.2">
      <c r="A50" s="29">
        <v>26</v>
      </c>
      <c r="B50" s="29">
        <v>321.80939981217455</v>
      </c>
      <c r="C50" s="29">
        <v>-17.809399812174547</v>
      </c>
      <c r="D50" s="29">
        <v>-0.67950363758891485</v>
      </c>
      <c r="F50" s="29">
        <v>49.03846153846154</v>
      </c>
      <c r="G50" s="29">
        <v>331</v>
      </c>
    </row>
    <row r="51" spans="1:7" x14ac:dyDescent="0.2">
      <c r="A51" s="29">
        <v>27</v>
      </c>
      <c r="B51" s="29">
        <v>318.2675232647486</v>
      </c>
      <c r="C51" s="29">
        <v>13.732476735251396</v>
      </c>
      <c r="D51" s="29">
        <v>0.52395184526822702</v>
      </c>
      <c r="F51" s="29">
        <v>50.96153846153846</v>
      </c>
      <c r="G51" s="29">
        <v>331</v>
      </c>
    </row>
    <row r="52" spans="1:7" x14ac:dyDescent="0.2">
      <c r="A52" s="29">
        <v>28</v>
      </c>
      <c r="B52" s="29">
        <v>314.72564671732266</v>
      </c>
      <c r="C52" s="29">
        <v>-6.7256467173226611</v>
      </c>
      <c r="D52" s="29">
        <v>-0.25661175883280246</v>
      </c>
      <c r="F52" s="29">
        <v>52.884615384615387</v>
      </c>
      <c r="G52" s="29">
        <v>331</v>
      </c>
    </row>
    <row r="53" spans="1:7" x14ac:dyDescent="0.2">
      <c r="A53" s="29">
        <v>29</v>
      </c>
      <c r="B53" s="29">
        <v>311.18377016989672</v>
      </c>
      <c r="C53" s="29">
        <v>12.816229830103282</v>
      </c>
      <c r="D53" s="29">
        <v>0.48899316549553062</v>
      </c>
      <c r="F53" s="29">
        <v>54.807692307692307</v>
      </c>
      <c r="G53" s="29">
        <v>332</v>
      </c>
    </row>
    <row r="54" spans="1:7" x14ac:dyDescent="0.2">
      <c r="A54" s="29">
        <v>30</v>
      </c>
      <c r="B54" s="29">
        <v>307.64189362247077</v>
      </c>
      <c r="C54" s="29">
        <v>31.358106377529225</v>
      </c>
      <c r="D54" s="29">
        <v>1.1964438766131296</v>
      </c>
      <c r="F54" s="29">
        <v>56.730769230769234</v>
      </c>
      <c r="G54" s="29">
        <v>336</v>
      </c>
    </row>
    <row r="55" spans="1:7" x14ac:dyDescent="0.2">
      <c r="A55" s="29">
        <v>31</v>
      </c>
      <c r="B55" s="29">
        <v>304.10001707504483</v>
      </c>
      <c r="C55" s="29">
        <v>10.899982924955168</v>
      </c>
      <c r="D55" s="29">
        <v>0.41588027251210019</v>
      </c>
      <c r="F55" s="29">
        <v>58.653846153846153</v>
      </c>
      <c r="G55" s="29">
        <v>339</v>
      </c>
    </row>
    <row r="56" spans="1:7" x14ac:dyDescent="0.2">
      <c r="A56" s="29">
        <v>32</v>
      </c>
      <c r="B56" s="29">
        <v>300.55814052761889</v>
      </c>
      <c r="C56" s="29">
        <v>30.441859472381111</v>
      </c>
      <c r="D56" s="29">
        <v>1.1614851968404332</v>
      </c>
      <c r="F56" s="29">
        <v>60.57692307692308</v>
      </c>
      <c r="G56" s="29">
        <v>340</v>
      </c>
    </row>
    <row r="57" spans="1:7" x14ac:dyDescent="0.2">
      <c r="A57" s="29">
        <v>33</v>
      </c>
      <c r="B57" s="29">
        <v>297.01626398019295</v>
      </c>
      <c r="C57" s="29">
        <v>20.983736019807054</v>
      </c>
      <c r="D57" s="29">
        <v>0.8006179380574785</v>
      </c>
      <c r="F57" s="29">
        <v>62.5</v>
      </c>
      <c r="G57" s="29">
        <v>343</v>
      </c>
    </row>
    <row r="58" spans="1:7" x14ac:dyDescent="0.2">
      <c r="A58" s="29">
        <v>34</v>
      </c>
      <c r="B58" s="29">
        <v>293.474387432767</v>
      </c>
      <c r="C58" s="29">
        <v>34.525612567232997</v>
      </c>
      <c r="D58" s="29">
        <v>1.3172975831214071</v>
      </c>
      <c r="F58" s="29">
        <v>64.42307692307692</v>
      </c>
      <c r="G58" s="29">
        <v>358</v>
      </c>
    </row>
    <row r="59" spans="1:7" x14ac:dyDescent="0.2">
      <c r="A59" s="29">
        <v>35</v>
      </c>
      <c r="B59" s="29">
        <v>289.93251088534112</v>
      </c>
      <c r="C59" s="29">
        <v>39.067489114658883</v>
      </c>
      <c r="D59" s="29">
        <v>1.4905893092887272</v>
      </c>
      <c r="F59" s="29">
        <v>66.346153846153854</v>
      </c>
      <c r="G59" s="29">
        <v>359</v>
      </c>
    </row>
    <row r="60" spans="1:7" x14ac:dyDescent="0.2">
      <c r="A60" s="29">
        <v>36</v>
      </c>
      <c r="B60" s="29">
        <v>286.39063433791512</v>
      </c>
      <c r="C60" s="29">
        <v>10.609365662084883</v>
      </c>
      <c r="D60" s="29">
        <v>0.40479199950182737</v>
      </c>
      <c r="F60" s="29">
        <v>68.269230769230774</v>
      </c>
      <c r="G60" s="29">
        <v>369</v>
      </c>
    </row>
    <row r="61" spans="1:7" x14ac:dyDescent="0.2">
      <c r="A61" s="29">
        <v>37</v>
      </c>
      <c r="B61" s="29">
        <v>282.84875779048923</v>
      </c>
      <c r="C61" s="29">
        <v>34.151242209510769</v>
      </c>
      <c r="D61" s="29">
        <v>1.3030137766730945</v>
      </c>
      <c r="F61" s="29">
        <v>70.192307692307693</v>
      </c>
      <c r="G61" s="29">
        <v>369</v>
      </c>
    </row>
    <row r="62" spans="1:7" x14ac:dyDescent="0.2">
      <c r="A62" s="29">
        <v>38</v>
      </c>
      <c r="B62" s="29">
        <v>279.30688124306323</v>
      </c>
      <c r="C62" s="29">
        <v>51.693118756936769</v>
      </c>
      <c r="D62" s="29">
        <v>1.9723102745799617</v>
      </c>
      <c r="F62" s="29">
        <v>72.115384615384627</v>
      </c>
      <c r="G62" s="29">
        <v>370</v>
      </c>
    </row>
    <row r="63" spans="1:7" x14ac:dyDescent="0.2">
      <c r="A63" s="29">
        <v>39</v>
      </c>
      <c r="B63" s="29">
        <v>275.76500469563734</v>
      </c>
      <c r="C63" s="29">
        <v>43.234995304362656</v>
      </c>
      <c r="D63" s="29">
        <v>1.6495972290077388</v>
      </c>
      <c r="F63" s="29">
        <v>74.038461538461547</v>
      </c>
      <c r="G63" s="29">
        <v>370</v>
      </c>
    </row>
    <row r="64" spans="1:7" x14ac:dyDescent="0.2">
      <c r="A64" s="29">
        <v>40</v>
      </c>
      <c r="B64" s="29">
        <v>272.2231281482114</v>
      </c>
      <c r="C64" s="29">
        <v>-47.223128148211401</v>
      </c>
      <c r="D64" s="29">
        <v>-1.801761299844675</v>
      </c>
      <c r="F64" s="29">
        <v>75.961538461538467</v>
      </c>
      <c r="G64" s="29">
        <v>371</v>
      </c>
    </row>
    <row r="65" spans="1:7" x14ac:dyDescent="0.2">
      <c r="A65" s="29">
        <v>41</v>
      </c>
      <c r="B65" s="29">
        <v>268.68125160078546</v>
      </c>
      <c r="C65" s="29">
        <v>-26.681251600785458</v>
      </c>
      <c r="D65" s="29">
        <v>-1.0180021623056079</v>
      </c>
      <c r="F65" s="29">
        <v>77.884615384615387</v>
      </c>
      <c r="G65" s="29">
        <v>372</v>
      </c>
    </row>
    <row r="66" spans="1:7" x14ac:dyDescent="0.2">
      <c r="A66" s="29">
        <v>42</v>
      </c>
      <c r="B66" s="29">
        <v>265.13937505335952</v>
      </c>
      <c r="C66" s="29">
        <v>-22.139375053359515</v>
      </c>
      <c r="D66" s="29">
        <v>-0.84471043613828578</v>
      </c>
      <c r="F66" s="29">
        <v>79.807692307692321</v>
      </c>
      <c r="G66" s="29">
        <v>373</v>
      </c>
    </row>
    <row r="67" spans="1:7" x14ac:dyDescent="0.2">
      <c r="A67" s="29">
        <v>43</v>
      </c>
      <c r="B67" s="29">
        <v>261.59749850593357</v>
      </c>
      <c r="C67" s="29">
        <v>-15.597498505933572</v>
      </c>
      <c r="D67" s="29">
        <v>-0.59511028354949547</v>
      </c>
      <c r="F67" s="29">
        <v>81.730769230769241</v>
      </c>
      <c r="G67" s="29">
        <v>374</v>
      </c>
    </row>
    <row r="68" spans="1:7" x14ac:dyDescent="0.2">
      <c r="A68" s="29">
        <v>44</v>
      </c>
      <c r="B68" s="29">
        <v>258.05562195850763</v>
      </c>
      <c r="C68" s="29">
        <v>-34.055621958507629</v>
      </c>
      <c r="D68" s="29">
        <v>-1.2993654612290568</v>
      </c>
      <c r="F68" s="29">
        <v>83.65384615384616</v>
      </c>
      <c r="G68" s="29">
        <v>375</v>
      </c>
    </row>
    <row r="69" spans="1:7" x14ac:dyDescent="0.2">
      <c r="A69" s="29">
        <v>45</v>
      </c>
      <c r="B69" s="29">
        <v>254.51374541108169</v>
      </c>
      <c r="C69" s="29">
        <v>15.486254588918314</v>
      </c>
      <c r="D69" s="29">
        <v>0.5908658594212981</v>
      </c>
      <c r="F69" s="29">
        <v>85.57692307692308</v>
      </c>
      <c r="G69" s="29">
        <v>376</v>
      </c>
    </row>
    <row r="70" spans="1:7" x14ac:dyDescent="0.2">
      <c r="A70" s="29">
        <v>46</v>
      </c>
      <c r="B70" s="29">
        <v>250.97186886365574</v>
      </c>
      <c r="C70" s="29">
        <v>16.028131136344257</v>
      </c>
      <c r="D70" s="29">
        <v>0.61154073274568399</v>
      </c>
      <c r="F70" s="29">
        <v>87.500000000000014</v>
      </c>
      <c r="G70" s="29">
        <v>379</v>
      </c>
    </row>
    <row r="71" spans="1:7" x14ac:dyDescent="0.2">
      <c r="A71" s="29">
        <v>47</v>
      </c>
      <c r="B71" s="29">
        <v>247.42999231622983</v>
      </c>
      <c r="C71" s="29">
        <v>-28.429992316229828</v>
      </c>
      <c r="D71" s="29">
        <v>-1.084723988412964</v>
      </c>
      <c r="F71" s="29">
        <v>89.423076923076934</v>
      </c>
      <c r="G71" s="29">
        <v>379</v>
      </c>
    </row>
    <row r="72" spans="1:7" x14ac:dyDescent="0.2">
      <c r="A72" s="29">
        <v>48</v>
      </c>
      <c r="B72" s="29">
        <v>243.88811576880389</v>
      </c>
      <c r="C72" s="29">
        <v>-44.888115768803885</v>
      </c>
      <c r="D72" s="29">
        <v>-1.7126707396710572</v>
      </c>
      <c r="F72" s="29">
        <v>91.346153846153854</v>
      </c>
      <c r="G72" s="29">
        <v>384</v>
      </c>
    </row>
    <row r="73" spans="1:7" x14ac:dyDescent="0.2">
      <c r="A73" s="29">
        <v>49</v>
      </c>
      <c r="B73" s="29">
        <v>240.34623922137794</v>
      </c>
      <c r="C73" s="29">
        <v>-55.346239221377942</v>
      </c>
      <c r="D73" s="29">
        <v>-2.1116922116647459</v>
      </c>
      <c r="F73" s="29">
        <v>93.269230769230774</v>
      </c>
      <c r="G73" s="29">
        <v>394</v>
      </c>
    </row>
    <row r="74" spans="1:7" x14ac:dyDescent="0.2">
      <c r="A74" s="29">
        <v>50</v>
      </c>
      <c r="B74" s="29">
        <v>236.804362673952</v>
      </c>
      <c r="C74" s="29">
        <v>-13.804362673951999</v>
      </c>
      <c r="D74" s="29">
        <v>-0.52669459670026353</v>
      </c>
      <c r="F74" s="29">
        <v>95.192307692307693</v>
      </c>
      <c r="G74" s="29">
        <v>395</v>
      </c>
    </row>
    <row r="75" spans="1:7" x14ac:dyDescent="0.2">
      <c r="A75" s="29">
        <v>51</v>
      </c>
      <c r="B75" s="29">
        <v>233.26248612652606</v>
      </c>
      <c r="C75" s="29">
        <v>-29.262486126526056</v>
      </c>
      <c r="D75" s="29">
        <v>-1.1164871347476226</v>
      </c>
      <c r="F75" s="29">
        <v>97.115384615384627</v>
      </c>
      <c r="G75" s="29">
        <v>397</v>
      </c>
    </row>
    <row r="76" spans="1:7" ht="16" thickBot="1" x14ac:dyDescent="0.25">
      <c r="A76" s="30">
        <v>52</v>
      </c>
      <c r="B76" s="30">
        <v>229.72060957910011</v>
      </c>
      <c r="C76" s="30">
        <v>4.2793904208998867</v>
      </c>
      <c r="D76" s="30">
        <v>0.16327677453098727</v>
      </c>
      <c r="F76" s="30">
        <v>99.038461538461547</v>
      </c>
      <c r="G76" s="30">
        <v>399</v>
      </c>
    </row>
  </sheetData>
  <sortState ref="G25:G76">
    <sortCondition ref="G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2" workbookViewId="0">
      <selection activeCell="E17" sqref="E17"/>
    </sheetView>
  </sheetViews>
  <sheetFormatPr baseColWidth="10" defaultRowHeight="15" x14ac:dyDescent="0.2"/>
  <sheetData>
    <row r="1" spans="1:9" x14ac:dyDescent="0.2">
      <c r="A1" t="s">
        <v>109</v>
      </c>
    </row>
    <row r="2" spans="1:9" ht="16" thickBot="1" x14ac:dyDescent="0.25"/>
    <row r="3" spans="1:9" x14ac:dyDescent="0.2">
      <c r="A3" s="34" t="s">
        <v>110</v>
      </c>
      <c r="B3" s="34"/>
    </row>
    <row r="4" spans="1:9" x14ac:dyDescent="0.2">
      <c r="A4" s="29" t="s">
        <v>111</v>
      </c>
      <c r="B4" s="29">
        <v>0.19296417709815655</v>
      </c>
    </row>
    <row r="5" spans="1:9" x14ac:dyDescent="0.2">
      <c r="A5" s="29" t="s">
        <v>112</v>
      </c>
      <c r="B5" s="29">
        <v>3.7235173643168723E-2</v>
      </c>
    </row>
    <row r="6" spans="1:9" x14ac:dyDescent="0.2">
      <c r="A6" s="29" t="s">
        <v>113</v>
      </c>
      <c r="B6" s="29">
        <v>1.7979877116032095E-2</v>
      </c>
    </row>
    <row r="7" spans="1:9" x14ac:dyDescent="0.2">
      <c r="A7" s="29" t="s">
        <v>114</v>
      </c>
      <c r="B7" s="29">
        <v>34.106378422382427</v>
      </c>
    </row>
    <row r="8" spans="1:9" ht="16" thickBot="1" x14ac:dyDescent="0.25">
      <c r="A8" s="30" t="s">
        <v>115</v>
      </c>
      <c r="B8" s="30">
        <v>52</v>
      </c>
    </row>
    <row r="10" spans="1:9" ht="16" thickBot="1" x14ac:dyDescent="0.25">
      <c r="A10" t="s">
        <v>96</v>
      </c>
    </row>
    <row r="11" spans="1:9" x14ac:dyDescent="0.2">
      <c r="A11" s="31"/>
      <c r="B11" s="31" t="s">
        <v>99</v>
      </c>
      <c r="C11" s="31" t="s">
        <v>98</v>
      </c>
      <c r="D11" s="31" t="s">
        <v>100</v>
      </c>
      <c r="E11" s="31" t="s">
        <v>101</v>
      </c>
      <c r="F11" s="31" t="s">
        <v>119</v>
      </c>
    </row>
    <row r="12" spans="1:9" x14ac:dyDescent="0.2">
      <c r="A12" s="29" t="s">
        <v>116</v>
      </c>
      <c r="B12" s="29">
        <v>1</v>
      </c>
      <c r="C12" s="29">
        <v>2249.439853154603</v>
      </c>
      <c r="D12" s="29">
        <v>2249.439853154603</v>
      </c>
      <c r="E12" s="29">
        <v>1.933762670997714</v>
      </c>
      <c r="F12" s="29">
        <v>0.17050609022357469</v>
      </c>
    </row>
    <row r="13" spans="1:9" x14ac:dyDescent="0.2">
      <c r="A13" s="29" t="s">
        <v>117</v>
      </c>
      <c r="B13" s="29">
        <v>50</v>
      </c>
      <c r="C13" s="29">
        <v>58162.252454537695</v>
      </c>
      <c r="D13" s="29">
        <v>1163.2450490907538</v>
      </c>
      <c r="E13" s="29"/>
      <c r="F13" s="29"/>
    </row>
    <row r="14" spans="1:9" ht="16" thickBot="1" x14ac:dyDescent="0.25">
      <c r="A14" s="30" t="s">
        <v>106</v>
      </c>
      <c r="B14" s="30">
        <v>51</v>
      </c>
      <c r="C14" s="30">
        <v>60411.692307692298</v>
      </c>
      <c r="D14" s="30"/>
      <c r="E14" s="30"/>
      <c r="F14" s="30"/>
    </row>
    <row r="15" spans="1:9" ht="16" thickBot="1" x14ac:dyDescent="0.25"/>
    <row r="16" spans="1:9" x14ac:dyDescent="0.2">
      <c r="A16" s="31"/>
      <c r="B16" s="31" t="s">
        <v>120</v>
      </c>
      <c r="C16" s="31" t="s">
        <v>114</v>
      </c>
      <c r="D16" s="31" t="s">
        <v>121</v>
      </c>
      <c r="E16" s="31" t="s">
        <v>102</v>
      </c>
      <c r="F16" s="31" t="s">
        <v>122</v>
      </c>
      <c r="G16" s="31" t="s">
        <v>123</v>
      </c>
      <c r="H16" s="31" t="s">
        <v>124</v>
      </c>
      <c r="I16" s="31" t="s">
        <v>125</v>
      </c>
    </row>
    <row r="17" spans="1:9" x14ac:dyDescent="0.2">
      <c r="A17" s="29" t="s">
        <v>118</v>
      </c>
      <c r="B17" s="29">
        <v>374.5361990950226</v>
      </c>
      <c r="C17" s="29">
        <v>9.5975082454125076</v>
      </c>
      <c r="D17" s="29">
        <v>39.024316470271998</v>
      </c>
      <c r="E17" s="33">
        <v>4.1092816801950163E-39</v>
      </c>
      <c r="F17" s="29">
        <v>355.25903645523709</v>
      </c>
      <c r="G17" s="29">
        <v>393.8133617348081</v>
      </c>
      <c r="H17" s="29">
        <v>355.25903645523709</v>
      </c>
      <c r="I17" s="29">
        <v>393.8133617348081</v>
      </c>
    </row>
    <row r="18" spans="1:9" ht="16" thickBot="1" x14ac:dyDescent="0.25">
      <c r="A18" s="30" t="s">
        <v>0</v>
      </c>
      <c r="B18" s="30">
        <v>-0.43823102535644154</v>
      </c>
      <c r="C18" s="30">
        <v>0.3151385516894567</v>
      </c>
      <c r="D18" s="30">
        <v>-1.3905979544777576</v>
      </c>
      <c r="E18" s="30">
        <v>0.17050609022357405</v>
      </c>
      <c r="F18" s="30">
        <v>-1.0712054349265365</v>
      </c>
      <c r="G18" s="30">
        <v>0.19474338421365345</v>
      </c>
      <c r="H18" s="30">
        <v>-1.0712054349265365</v>
      </c>
      <c r="I18" s="30">
        <v>0.19474338421365345</v>
      </c>
    </row>
    <row r="22" spans="1:9" x14ac:dyDescent="0.2">
      <c r="A22" t="s">
        <v>126</v>
      </c>
      <c r="F22" t="s">
        <v>131</v>
      </c>
    </row>
    <row r="23" spans="1:9" ht="16" thickBot="1" x14ac:dyDescent="0.25"/>
    <row r="24" spans="1:9" x14ac:dyDescent="0.2">
      <c r="A24" s="31" t="s">
        <v>127</v>
      </c>
      <c r="B24" s="31" t="s">
        <v>139</v>
      </c>
      <c r="C24" s="31" t="s">
        <v>129</v>
      </c>
      <c r="D24" s="31" t="s">
        <v>130</v>
      </c>
      <c r="F24" s="31" t="s">
        <v>132</v>
      </c>
      <c r="G24" s="31" t="s">
        <v>23</v>
      </c>
    </row>
    <row r="25" spans="1:9" x14ac:dyDescent="0.2">
      <c r="A25" s="29">
        <v>1</v>
      </c>
      <c r="B25" s="29">
        <v>374.09796806966614</v>
      </c>
      <c r="C25" s="29">
        <v>35.902031930333862</v>
      </c>
      <c r="D25" s="29">
        <v>1.0631229862261984</v>
      </c>
      <c r="F25" s="29">
        <v>0.96153846153846156</v>
      </c>
      <c r="G25" s="29">
        <v>300</v>
      </c>
    </row>
    <row r="26" spans="1:9" x14ac:dyDescent="0.2">
      <c r="A26" s="29">
        <v>2</v>
      </c>
      <c r="B26" s="29">
        <v>373.65973704430974</v>
      </c>
      <c r="C26" s="29">
        <v>42.340262955690264</v>
      </c>
      <c r="D26" s="29">
        <v>1.2537704517226564</v>
      </c>
      <c r="F26" s="29">
        <v>2.8846153846153846</v>
      </c>
      <c r="G26" s="29">
        <v>308</v>
      </c>
    </row>
    <row r="27" spans="1:9" x14ac:dyDescent="0.2">
      <c r="A27" s="29">
        <v>3</v>
      </c>
      <c r="B27" s="29">
        <v>373.22150601895328</v>
      </c>
      <c r="C27" s="29">
        <v>8.7784939810467222</v>
      </c>
      <c r="D27" s="29">
        <v>0.25994681175173012</v>
      </c>
      <c r="F27" s="29">
        <v>4.8076923076923075</v>
      </c>
      <c r="G27" s="29">
        <v>308</v>
      </c>
    </row>
    <row r="28" spans="1:9" x14ac:dyDescent="0.2">
      <c r="A28" s="29">
        <v>4</v>
      </c>
      <c r="B28" s="29">
        <v>372.78327499359682</v>
      </c>
      <c r="C28" s="29">
        <v>-25.78327499359682</v>
      </c>
      <c r="D28" s="29">
        <v>-0.76348860585588074</v>
      </c>
      <c r="F28" s="29">
        <v>6.7307692307692308</v>
      </c>
      <c r="G28" s="29">
        <v>311</v>
      </c>
    </row>
    <row r="29" spans="1:9" x14ac:dyDescent="0.2">
      <c r="A29" s="29">
        <v>5</v>
      </c>
      <c r="B29" s="29">
        <v>372.34504396824036</v>
      </c>
      <c r="C29" s="29">
        <v>-28.345043968240361</v>
      </c>
      <c r="D29" s="29">
        <v>-0.83934713908958303</v>
      </c>
      <c r="F29" s="29">
        <v>8.6538461538461533</v>
      </c>
      <c r="G29" s="29">
        <v>312</v>
      </c>
    </row>
    <row r="30" spans="1:9" x14ac:dyDescent="0.2">
      <c r="A30" s="29">
        <v>6</v>
      </c>
      <c r="B30" s="29">
        <v>371.90681294288396</v>
      </c>
      <c r="C30" s="29">
        <v>-28.90681294288396</v>
      </c>
      <c r="D30" s="29">
        <v>-0.85598211704991756</v>
      </c>
      <c r="F30" s="29">
        <v>10.576923076923077</v>
      </c>
      <c r="G30" s="29">
        <v>315</v>
      </c>
    </row>
    <row r="31" spans="1:9" x14ac:dyDescent="0.2">
      <c r="A31" s="29">
        <v>7</v>
      </c>
      <c r="B31" s="29">
        <v>371.4685819175275</v>
      </c>
      <c r="C31" s="29">
        <v>-43.468581917527501</v>
      </c>
      <c r="D31" s="29">
        <v>-1.2871819819238355</v>
      </c>
      <c r="F31" s="29">
        <v>12.5</v>
      </c>
      <c r="G31" s="29">
        <v>318</v>
      </c>
    </row>
    <row r="32" spans="1:9" x14ac:dyDescent="0.2">
      <c r="A32" s="29">
        <v>8</v>
      </c>
      <c r="B32" s="29">
        <v>371.03035089217104</v>
      </c>
      <c r="C32" s="29">
        <v>-35.030350892171043</v>
      </c>
      <c r="D32" s="29">
        <v>-1.0373109611540066</v>
      </c>
      <c r="F32" s="29">
        <v>14.423076923076923</v>
      </c>
      <c r="G32" s="29">
        <v>318</v>
      </c>
    </row>
    <row r="33" spans="1:7" x14ac:dyDescent="0.2">
      <c r="A33" s="29">
        <v>9</v>
      </c>
      <c r="B33" s="29">
        <v>370.59211986681464</v>
      </c>
      <c r="C33" s="29">
        <v>31.407880133185358</v>
      </c>
      <c r="D33" s="29">
        <v>0.93004316254353026</v>
      </c>
      <c r="F33" s="29">
        <v>16.346153846153847</v>
      </c>
      <c r="G33" s="29">
        <v>327</v>
      </c>
    </row>
    <row r="34" spans="1:7" x14ac:dyDescent="0.2">
      <c r="A34" s="29">
        <v>10</v>
      </c>
      <c r="B34" s="29">
        <v>370.15388884145818</v>
      </c>
      <c r="C34" s="29">
        <v>32.846111158541817</v>
      </c>
      <c r="D34" s="29">
        <v>0.97263173985656659</v>
      </c>
      <c r="F34" s="29">
        <v>18.269230769230766</v>
      </c>
      <c r="G34" s="29">
        <v>328</v>
      </c>
    </row>
    <row r="35" spans="1:7" x14ac:dyDescent="0.2">
      <c r="A35" s="29">
        <v>11</v>
      </c>
      <c r="B35" s="29">
        <v>369.71565781610173</v>
      </c>
      <c r="C35" s="29">
        <v>36.284342183898275</v>
      </c>
      <c r="D35" s="29">
        <v>1.0744438724429723</v>
      </c>
      <c r="F35" s="29">
        <v>20.19230769230769</v>
      </c>
      <c r="G35" s="29">
        <v>328</v>
      </c>
    </row>
    <row r="36" spans="1:7" x14ac:dyDescent="0.2">
      <c r="A36" s="29">
        <v>12</v>
      </c>
      <c r="B36" s="29">
        <v>369.27742679074532</v>
      </c>
      <c r="C36" s="29">
        <v>30.722573209254676</v>
      </c>
      <c r="D36" s="29">
        <v>0.90975000629921454</v>
      </c>
      <c r="F36" s="29">
        <v>22.115384615384613</v>
      </c>
      <c r="G36" s="29">
        <v>330</v>
      </c>
    </row>
    <row r="37" spans="1:7" x14ac:dyDescent="0.2">
      <c r="A37" s="29">
        <v>13</v>
      </c>
      <c r="B37" s="29">
        <v>368.83919576538887</v>
      </c>
      <c r="C37" s="29">
        <v>19.160804234611135</v>
      </c>
      <c r="D37" s="29">
        <v>0.56738547433535047</v>
      </c>
      <c r="F37" s="29">
        <v>24.038461538461537</v>
      </c>
      <c r="G37" s="29">
        <v>330</v>
      </c>
    </row>
    <row r="38" spans="1:7" x14ac:dyDescent="0.2">
      <c r="A38" s="29">
        <v>14</v>
      </c>
      <c r="B38" s="29">
        <v>368.40096474003241</v>
      </c>
      <c r="C38" s="29">
        <v>-2.400964740032407</v>
      </c>
      <c r="D38" s="29">
        <v>-7.1096833995360001E-2</v>
      </c>
      <c r="F38" s="29">
        <v>25.96153846153846</v>
      </c>
      <c r="G38" s="29">
        <v>332</v>
      </c>
    </row>
    <row r="39" spans="1:7" x14ac:dyDescent="0.2">
      <c r="A39" s="29">
        <v>15</v>
      </c>
      <c r="B39" s="29">
        <v>367.96273371467595</v>
      </c>
      <c r="C39" s="29">
        <v>-67.962733714675949</v>
      </c>
      <c r="D39" s="29">
        <v>-2.0124973583401951</v>
      </c>
      <c r="F39" s="29">
        <v>27.884615384615383</v>
      </c>
      <c r="G39" s="29">
        <v>336</v>
      </c>
    </row>
    <row r="40" spans="1:7" x14ac:dyDescent="0.2">
      <c r="A40" s="29">
        <v>16</v>
      </c>
      <c r="B40" s="29">
        <v>367.52450268931955</v>
      </c>
      <c r="C40" s="29">
        <v>10.475497310680453</v>
      </c>
      <c r="D40" s="29">
        <v>0.31019809699755757</v>
      </c>
      <c r="F40" s="29">
        <v>29.807692307692307</v>
      </c>
      <c r="G40" s="29">
        <v>338</v>
      </c>
    </row>
    <row r="41" spans="1:7" x14ac:dyDescent="0.2">
      <c r="A41" s="29">
        <v>17</v>
      </c>
      <c r="B41" s="29">
        <v>367.08627166396309</v>
      </c>
      <c r="C41" s="29">
        <v>-28.086271663963089</v>
      </c>
      <c r="D41" s="29">
        <v>-0.83168443115679191</v>
      </c>
      <c r="F41" s="29">
        <v>31.73076923076923</v>
      </c>
      <c r="G41" s="29">
        <v>339</v>
      </c>
    </row>
    <row r="42" spans="1:7" x14ac:dyDescent="0.2">
      <c r="A42" s="29">
        <v>18</v>
      </c>
      <c r="B42" s="29">
        <v>366.64804063860663</v>
      </c>
      <c r="C42" s="29">
        <v>-13.648040638606631</v>
      </c>
      <c r="D42" s="29">
        <v>-0.40414274456685506</v>
      </c>
      <c r="F42" s="29">
        <v>33.653846153846153</v>
      </c>
      <c r="G42" s="29">
        <v>343</v>
      </c>
    </row>
    <row r="43" spans="1:7" x14ac:dyDescent="0.2">
      <c r="A43" s="29">
        <v>19</v>
      </c>
      <c r="B43" s="29">
        <v>366.20980961325023</v>
      </c>
      <c r="C43" s="29">
        <v>-48.209809613250229</v>
      </c>
      <c r="D43" s="29">
        <v>-1.4275781621744676</v>
      </c>
      <c r="F43" s="29">
        <v>35.576923076923073</v>
      </c>
      <c r="G43" s="29">
        <v>344</v>
      </c>
    </row>
    <row r="44" spans="1:7" x14ac:dyDescent="0.2">
      <c r="A44" s="29">
        <v>20</v>
      </c>
      <c r="B44" s="29">
        <v>365.77157858789377</v>
      </c>
      <c r="C44" s="29">
        <v>25.228421412106229</v>
      </c>
      <c r="D44" s="29">
        <v>0.74705840497986331</v>
      </c>
      <c r="F44" s="29">
        <v>37.5</v>
      </c>
      <c r="G44" s="29">
        <v>346</v>
      </c>
    </row>
    <row r="45" spans="1:7" x14ac:dyDescent="0.2">
      <c r="A45" s="29">
        <v>21</v>
      </c>
      <c r="B45" s="29">
        <v>365.33334756253731</v>
      </c>
      <c r="C45" s="29">
        <v>-35.333347562537313</v>
      </c>
      <c r="D45" s="29">
        <v>-1.0462832311815484</v>
      </c>
      <c r="F45" s="29">
        <v>39.42307692307692</v>
      </c>
      <c r="G45" s="29">
        <v>347</v>
      </c>
    </row>
    <row r="46" spans="1:7" x14ac:dyDescent="0.2">
      <c r="A46" s="29">
        <v>22</v>
      </c>
      <c r="B46" s="29">
        <v>364.89511653718091</v>
      </c>
      <c r="C46" s="29">
        <v>-36.895116537180911</v>
      </c>
      <c r="D46" s="29">
        <v>-1.0925299867785676</v>
      </c>
      <c r="F46" s="29">
        <v>41.346153846153847</v>
      </c>
      <c r="G46" s="29">
        <v>353</v>
      </c>
    </row>
    <row r="47" spans="1:7" x14ac:dyDescent="0.2">
      <c r="A47" s="29">
        <v>23</v>
      </c>
      <c r="B47" s="29">
        <v>364.45688551182445</v>
      </c>
      <c r="C47" s="29">
        <v>7.5431144881755472</v>
      </c>
      <c r="D47" s="29">
        <v>0.22336502891190863</v>
      </c>
      <c r="F47" s="29">
        <v>43.269230769230766</v>
      </c>
      <c r="G47" s="29">
        <v>354</v>
      </c>
    </row>
    <row r="48" spans="1:7" x14ac:dyDescent="0.2">
      <c r="A48" s="29">
        <v>24</v>
      </c>
      <c r="B48" s="29">
        <v>364.01865448646799</v>
      </c>
      <c r="C48" s="29">
        <v>42.981345513532005</v>
      </c>
      <c r="D48" s="29">
        <v>1.2727540458722231</v>
      </c>
      <c r="F48" s="29">
        <v>45.192307692307693</v>
      </c>
      <c r="G48" s="29">
        <v>363</v>
      </c>
    </row>
    <row r="49" spans="1:7" x14ac:dyDescent="0.2">
      <c r="A49" s="29">
        <v>25</v>
      </c>
      <c r="B49" s="29">
        <v>363.58042346111154</v>
      </c>
      <c r="C49" s="29">
        <v>15.419576538888464</v>
      </c>
      <c r="D49" s="29">
        <v>0.45660107172140468</v>
      </c>
      <c r="F49" s="29">
        <v>47.115384615384613</v>
      </c>
      <c r="G49" s="29">
        <v>366</v>
      </c>
    </row>
    <row r="50" spans="1:7" x14ac:dyDescent="0.2">
      <c r="A50" s="29">
        <v>26</v>
      </c>
      <c r="B50" s="29">
        <v>363.14219243575513</v>
      </c>
      <c r="C50" s="29">
        <v>-45.142192435755135</v>
      </c>
      <c r="D50" s="29">
        <v>-1.3367405644400088</v>
      </c>
      <c r="F50" s="29">
        <v>49.03846153846154</v>
      </c>
      <c r="G50" s="29">
        <v>367</v>
      </c>
    </row>
    <row r="51" spans="1:7" x14ac:dyDescent="0.2">
      <c r="A51" s="29">
        <v>27</v>
      </c>
      <c r="B51" s="29">
        <v>362.70396141039868</v>
      </c>
      <c r="C51" s="29">
        <v>49.296038589601324</v>
      </c>
      <c r="D51" s="29">
        <v>1.4597433330846998</v>
      </c>
      <c r="F51" s="29">
        <v>50.96153846153846</v>
      </c>
      <c r="G51" s="29">
        <v>370</v>
      </c>
    </row>
    <row r="52" spans="1:7" x14ac:dyDescent="0.2">
      <c r="A52" s="29">
        <v>28</v>
      </c>
      <c r="B52" s="29">
        <v>362.26573038504222</v>
      </c>
      <c r="C52" s="29">
        <v>54.734269614957782</v>
      </c>
      <c r="D52" s="29">
        <v>1.6207790209444748</v>
      </c>
      <c r="F52" s="29">
        <v>52.884615384615387</v>
      </c>
      <c r="G52" s="29">
        <v>371</v>
      </c>
    </row>
    <row r="53" spans="1:7" x14ac:dyDescent="0.2">
      <c r="A53" s="29">
        <v>29</v>
      </c>
      <c r="B53" s="29">
        <v>361.82749935968582</v>
      </c>
      <c r="C53" s="29">
        <v>-31.827499359685817</v>
      </c>
      <c r="D53" s="29">
        <v>-0.94246883377073942</v>
      </c>
      <c r="F53" s="29">
        <v>54.807692307692307</v>
      </c>
      <c r="G53" s="29">
        <v>372</v>
      </c>
    </row>
    <row r="54" spans="1:7" x14ac:dyDescent="0.2">
      <c r="A54" s="29">
        <v>30</v>
      </c>
      <c r="B54" s="29">
        <v>361.38926833432936</v>
      </c>
      <c r="C54" s="29">
        <v>36.610731665670642</v>
      </c>
      <c r="D54" s="29">
        <v>1.0841088452001684</v>
      </c>
      <c r="F54" s="29">
        <v>56.730769230769234</v>
      </c>
      <c r="G54" s="29">
        <v>374</v>
      </c>
    </row>
    <row r="55" spans="1:7" x14ac:dyDescent="0.2">
      <c r="A55" s="29">
        <v>31</v>
      </c>
      <c r="B55" s="29">
        <v>360.9510373089729</v>
      </c>
      <c r="C55" s="29">
        <v>-33.9510373089729</v>
      </c>
      <c r="D55" s="29">
        <v>-1.0053505673280898</v>
      </c>
      <c r="F55" s="29">
        <v>58.653846153846153</v>
      </c>
      <c r="G55" s="29">
        <v>376</v>
      </c>
    </row>
    <row r="56" spans="1:7" x14ac:dyDescent="0.2">
      <c r="A56" s="29">
        <v>32</v>
      </c>
      <c r="B56" s="29">
        <v>360.51280628361644</v>
      </c>
      <c r="C56" s="29">
        <v>13.487193716383558</v>
      </c>
      <c r="D56" s="29">
        <v>0.39937978127244034</v>
      </c>
      <c r="F56" s="29">
        <v>60.57692307692308</v>
      </c>
      <c r="G56" s="29">
        <v>378</v>
      </c>
    </row>
    <row r="57" spans="1:7" x14ac:dyDescent="0.2">
      <c r="A57" s="29">
        <v>33</v>
      </c>
      <c r="B57" s="29">
        <v>360.07457525826004</v>
      </c>
      <c r="C57" s="29">
        <v>43.92542474173996</v>
      </c>
      <c r="D57" s="29">
        <v>1.3007099100493298</v>
      </c>
      <c r="F57" s="29">
        <v>62.5</v>
      </c>
      <c r="G57" s="29">
        <v>379</v>
      </c>
    </row>
    <row r="58" spans="1:7" x14ac:dyDescent="0.2">
      <c r="A58" s="29">
        <v>34</v>
      </c>
      <c r="B58" s="29">
        <v>359.63634423290358</v>
      </c>
      <c r="C58" s="29">
        <v>-44.636344232903582</v>
      </c>
      <c r="D58" s="29">
        <v>-1.321761499939252</v>
      </c>
      <c r="F58" s="29">
        <v>64.42307692307692</v>
      </c>
      <c r="G58" s="29">
        <v>382</v>
      </c>
    </row>
    <row r="59" spans="1:7" x14ac:dyDescent="0.2">
      <c r="A59" s="29">
        <v>35</v>
      </c>
      <c r="B59" s="29">
        <v>359.19811320754712</v>
      </c>
      <c r="C59" s="29">
        <v>43.801886792452876</v>
      </c>
      <c r="D59" s="29">
        <v>1.2970517317653487</v>
      </c>
      <c r="F59" s="29">
        <v>66.346153846153854</v>
      </c>
      <c r="G59" s="29">
        <v>384</v>
      </c>
    </row>
    <row r="60" spans="1:7" x14ac:dyDescent="0.2">
      <c r="A60" s="29">
        <v>36</v>
      </c>
      <c r="B60" s="29">
        <v>358.75988218219072</v>
      </c>
      <c r="C60" s="29">
        <v>17.240117817809278</v>
      </c>
      <c r="D60" s="29">
        <v>0.51051053525121326</v>
      </c>
      <c r="F60" s="29">
        <v>68.269230769230774</v>
      </c>
      <c r="G60" s="29">
        <v>386</v>
      </c>
    </row>
    <row r="61" spans="1:7" x14ac:dyDescent="0.2">
      <c r="A61" s="29">
        <v>37</v>
      </c>
      <c r="B61" s="29">
        <v>358.32165115683426</v>
      </c>
      <c r="C61" s="29">
        <v>11.678348843165736</v>
      </c>
      <c r="D61" s="29">
        <v>0.34581666910745718</v>
      </c>
      <c r="F61" s="29">
        <v>70.192307692307693</v>
      </c>
      <c r="G61" s="29">
        <v>388</v>
      </c>
    </row>
    <row r="62" spans="1:7" x14ac:dyDescent="0.2">
      <c r="A62" s="29">
        <v>38</v>
      </c>
      <c r="B62" s="29">
        <v>357.88342013147781</v>
      </c>
      <c r="C62" s="29">
        <v>-46.883420131477806</v>
      </c>
      <c r="D62" s="29">
        <v>-1.3883014117805852</v>
      </c>
      <c r="F62" s="29">
        <v>72.115384615384627</v>
      </c>
      <c r="G62" s="29">
        <v>388</v>
      </c>
    </row>
    <row r="63" spans="1:7" x14ac:dyDescent="0.2">
      <c r="A63" s="29">
        <v>39</v>
      </c>
      <c r="B63" s="29">
        <v>357.44518910612135</v>
      </c>
      <c r="C63" s="29">
        <v>-49.445189106121347</v>
      </c>
      <c r="D63" s="29">
        <v>-1.4641599450142875</v>
      </c>
      <c r="F63" s="29">
        <v>74.038461538461547</v>
      </c>
      <c r="G63" s="29">
        <v>391</v>
      </c>
    </row>
    <row r="64" spans="1:7" x14ac:dyDescent="0.2">
      <c r="A64" s="29">
        <v>40</v>
      </c>
      <c r="B64" s="29">
        <v>357.00695808076495</v>
      </c>
      <c r="C64" s="29">
        <v>13.993041919235054</v>
      </c>
      <c r="D64" s="29">
        <v>0.41435884577319537</v>
      </c>
      <c r="F64" s="29">
        <v>75.961538461538467</v>
      </c>
      <c r="G64" s="29">
        <v>394</v>
      </c>
    </row>
    <row r="65" spans="1:7" x14ac:dyDescent="0.2">
      <c r="A65" s="29">
        <v>41</v>
      </c>
      <c r="B65" s="29">
        <v>356.56872705540849</v>
      </c>
      <c r="C65" s="29">
        <v>6.4312729445915124</v>
      </c>
      <c r="D65" s="29">
        <v>0.19044142435606998</v>
      </c>
      <c r="F65" s="29">
        <v>77.884615384615387</v>
      </c>
      <c r="G65" s="29">
        <v>398</v>
      </c>
    </row>
    <row r="66" spans="1:7" x14ac:dyDescent="0.2">
      <c r="A66" s="29">
        <v>42</v>
      </c>
      <c r="B66" s="29">
        <v>356.13049603005203</v>
      </c>
      <c r="C66" s="29">
        <v>29.869503969947971</v>
      </c>
      <c r="D66" s="29">
        <v>0.88448910967616856</v>
      </c>
      <c r="F66" s="29">
        <v>79.807692307692321</v>
      </c>
      <c r="G66" s="29">
        <v>400</v>
      </c>
    </row>
    <row r="67" spans="1:7" x14ac:dyDescent="0.2">
      <c r="A67" s="29">
        <v>43</v>
      </c>
      <c r="B67" s="29">
        <v>355.69226500469563</v>
      </c>
      <c r="C67" s="29">
        <v>38.307734995304372</v>
      </c>
      <c r="D67" s="29">
        <v>1.1343601304459958</v>
      </c>
      <c r="F67" s="29">
        <v>81.730769230769241</v>
      </c>
      <c r="G67" s="29">
        <v>402</v>
      </c>
    </row>
    <row r="68" spans="1:7" x14ac:dyDescent="0.2">
      <c r="A68" s="29">
        <v>44</v>
      </c>
      <c r="B68" s="29">
        <v>355.25403397933917</v>
      </c>
      <c r="C68" s="29">
        <v>-9.2540339793391695</v>
      </c>
      <c r="D68" s="29">
        <v>-0.27402839643851545</v>
      </c>
      <c r="F68" s="29">
        <v>83.65384615384616</v>
      </c>
      <c r="G68" s="29">
        <v>403</v>
      </c>
    </row>
    <row r="69" spans="1:7" x14ac:dyDescent="0.2">
      <c r="A69" s="29">
        <v>45</v>
      </c>
      <c r="B69" s="29">
        <v>354.81580295398271</v>
      </c>
      <c r="C69" s="29">
        <v>-42.815802953982711</v>
      </c>
      <c r="D69" s="29">
        <v>-1.2678520364094417</v>
      </c>
      <c r="F69" s="29">
        <v>85.57692307692308</v>
      </c>
      <c r="G69" s="29">
        <v>403</v>
      </c>
    </row>
    <row r="70" spans="1:7" x14ac:dyDescent="0.2">
      <c r="A70" s="29">
        <v>46</v>
      </c>
      <c r="B70" s="29">
        <v>354.37757192862631</v>
      </c>
      <c r="C70" s="29">
        <v>12.62242807137369</v>
      </c>
      <c r="D70" s="29">
        <v>0.37377253328456395</v>
      </c>
      <c r="F70" s="29">
        <v>87.500000000000014</v>
      </c>
      <c r="G70" s="29">
        <v>404</v>
      </c>
    </row>
    <row r="71" spans="1:7" x14ac:dyDescent="0.2">
      <c r="A71" s="29">
        <v>47</v>
      </c>
      <c r="B71" s="29">
        <v>353.93934090326985</v>
      </c>
      <c r="C71" s="29">
        <v>30.060659096730149</v>
      </c>
      <c r="D71" s="29">
        <v>0.89014955278455477</v>
      </c>
      <c r="F71" s="29">
        <v>89.423076923076934</v>
      </c>
      <c r="G71" s="29">
        <v>406</v>
      </c>
    </row>
    <row r="72" spans="1:7" x14ac:dyDescent="0.2">
      <c r="A72" s="29">
        <v>48</v>
      </c>
      <c r="B72" s="29">
        <v>353.50110987791339</v>
      </c>
      <c r="C72" s="29">
        <v>34.498890122086607</v>
      </c>
      <c r="D72" s="29">
        <v>1.021573463007645</v>
      </c>
      <c r="F72" s="29">
        <v>91.346153846153854</v>
      </c>
      <c r="G72" s="29">
        <v>407</v>
      </c>
    </row>
    <row r="73" spans="1:7" x14ac:dyDescent="0.2">
      <c r="A73" s="29">
        <v>49</v>
      </c>
      <c r="B73" s="29">
        <v>353.06287885255693</v>
      </c>
      <c r="C73" s="29">
        <v>-15.062878852556935</v>
      </c>
      <c r="D73" s="29">
        <v>-0.44603861915023552</v>
      </c>
      <c r="F73" s="29">
        <v>93.269230769230774</v>
      </c>
      <c r="G73" s="29">
        <v>410</v>
      </c>
    </row>
    <row r="74" spans="1:7" x14ac:dyDescent="0.2">
      <c r="A74" s="29">
        <v>50</v>
      </c>
      <c r="B74" s="29">
        <v>352.62464782720053</v>
      </c>
      <c r="C74" s="29">
        <v>-44.624647827200533</v>
      </c>
      <c r="D74" s="29">
        <v>-1.321415148574425</v>
      </c>
      <c r="F74" s="29">
        <v>95.192307692307693</v>
      </c>
      <c r="G74" s="29">
        <v>412</v>
      </c>
    </row>
    <row r="75" spans="1:7" x14ac:dyDescent="0.2">
      <c r="A75" s="29">
        <v>51</v>
      </c>
      <c r="B75" s="29">
        <v>352.18641680184408</v>
      </c>
      <c r="C75" s="29">
        <v>-20.186416801844075</v>
      </c>
      <c r="D75" s="29">
        <v>-0.59775568561764159</v>
      </c>
      <c r="F75" s="29">
        <v>97.115384615384627</v>
      </c>
      <c r="G75" s="29">
        <v>416</v>
      </c>
    </row>
    <row r="76" spans="1:7" ht="16" thickBot="1" x14ac:dyDescent="0.25">
      <c r="A76" s="30">
        <v>52</v>
      </c>
      <c r="B76" s="30">
        <v>351.74818577648762</v>
      </c>
      <c r="C76" s="30">
        <v>2.2518142235123833</v>
      </c>
      <c r="D76" s="30">
        <v>6.6680222065772399E-2</v>
      </c>
      <c r="F76" s="30">
        <v>99.038461538461547</v>
      </c>
      <c r="G76" s="30">
        <v>417</v>
      </c>
    </row>
  </sheetData>
  <sortState ref="G25:G76">
    <sortCondition ref="G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4" sqref="C4"/>
    </sheetView>
  </sheetViews>
  <sheetFormatPr baseColWidth="10" defaultRowHeight="15" x14ac:dyDescent="0.2"/>
  <sheetData>
    <row r="1" spans="1:6" x14ac:dyDescent="0.2">
      <c r="A1" s="31"/>
      <c r="B1" s="31" t="s">
        <v>19</v>
      </c>
      <c r="C1" s="31" t="s">
        <v>20</v>
      </c>
      <c r="D1" s="31" t="s">
        <v>21</v>
      </c>
      <c r="E1" s="31" t="s">
        <v>22</v>
      </c>
      <c r="F1" s="31" t="s">
        <v>23</v>
      </c>
    </row>
    <row r="2" spans="1:6" x14ac:dyDescent="0.2">
      <c r="A2" s="29" t="s">
        <v>19</v>
      </c>
      <c r="B2" s="29">
        <v>1</v>
      </c>
      <c r="C2" s="29"/>
      <c r="D2" s="29"/>
      <c r="E2" s="29"/>
      <c r="F2" s="29"/>
    </row>
    <row r="3" spans="1:6" x14ac:dyDescent="0.2">
      <c r="A3" s="29" t="s">
        <v>20</v>
      </c>
      <c r="B3" s="29">
        <v>-7.267119225634476E-2</v>
      </c>
      <c r="C3" s="29">
        <v>1</v>
      </c>
      <c r="D3" s="29"/>
      <c r="E3" s="29"/>
      <c r="F3" s="29"/>
    </row>
    <row r="4" spans="1:6" x14ac:dyDescent="0.2">
      <c r="A4" s="29" t="s">
        <v>21</v>
      </c>
      <c r="B4" s="29">
        <v>-0.27313264900839501</v>
      </c>
      <c r="C4" s="29">
        <v>0.11223251186260186</v>
      </c>
      <c r="D4" s="29">
        <v>1</v>
      </c>
      <c r="E4" s="29"/>
      <c r="F4" s="29"/>
    </row>
    <row r="5" spans="1:6" x14ac:dyDescent="0.2">
      <c r="A5" s="29" t="s">
        <v>22</v>
      </c>
      <c r="B5" s="29">
        <v>0.1617063702994537</v>
      </c>
      <c r="C5" s="29">
        <v>-0.78805115714953566</v>
      </c>
      <c r="D5" s="29">
        <v>-0.15677297787352787</v>
      </c>
      <c r="E5" s="29">
        <v>1</v>
      </c>
      <c r="F5" s="29"/>
    </row>
    <row r="6" spans="1:6" ht="16" thickBot="1" x14ac:dyDescent="0.25">
      <c r="A6" s="30" t="s">
        <v>23</v>
      </c>
      <c r="B6" s="30">
        <v>-0.12505167077959009</v>
      </c>
      <c r="C6" s="30">
        <v>-7.3585537913774188E-2</v>
      </c>
      <c r="D6" s="30">
        <v>-6.0918931728185945E-2</v>
      </c>
      <c r="E6" s="30">
        <v>0.15339405316009361</v>
      </c>
      <c r="F6" s="30">
        <v>1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8" sqref="F8"/>
    </sheetView>
  </sheetViews>
  <sheetFormatPr baseColWidth="10" defaultRowHeight="15" x14ac:dyDescent="0.2"/>
  <sheetData>
    <row r="1" spans="1:6" x14ac:dyDescent="0.2">
      <c r="A1" s="31"/>
      <c r="B1" s="31" t="s">
        <v>19</v>
      </c>
      <c r="C1" s="31" t="s">
        <v>20</v>
      </c>
      <c r="D1" s="31" t="s">
        <v>21</v>
      </c>
      <c r="E1" s="31" t="s">
        <v>22</v>
      </c>
      <c r="F1" s="31" t="s">
        <v>23</v>
      </c>
    </row>
    <row r="2" spans="1:6" x14ac:dyDescent="0.2">
      <c r="A2" s="29" t="s">
        <v>19</v>
      </c>
      <c r="B2" s="29">
        <f>VARP('Customer Demand'!$C$15:$C$66)</f>
        <v>2174.7115384615386</v>
      </c>
      <c r="C2" s="29"/>
      <c r="D2" s="29"/>
      <c r="E2" s="29"/>
      <c r="F2" s="29"/>
    </row>
    <row r="3" spans="1:6" x14ac:dyDescent="0.2">
      <c r="A3" s="29" t="s">
        <v>20</v>
      </c>
      <c r="B3" s="29">
        <v>-120.53846153846153</v>
      </c>
      <c r="C3" s="29">
        <f>VARP('Customer Demand'!$D$15:$D$66)</f>
        <v>1265.1005917159764</v>
      </c>
      <c r="D3" s="29"/>
      <c r="E3" s="29"/>
      <c r="F3" s="29"/>
    </row>
    <row r="4" spans="1:6" x14ac:dyDescent="0.2">
      <c r="A4" s="29" t="s">
        <v>21</v>
      </c>
      <c r="B4" s="29">
        <v>-171.92307692307693</v>
      </c>
      <c r="C4" s="29">
        <v>53.881656804733737</v>
      </c>
      <c r="D4" s="29">
        <f>VARP('Customer Demand'!$E$15:$E$66)</f>
        <v>182.1878698224852</v>
      </c>
      <c r="E4" s="29"/>
      <c r="F4" s="29"/>
    </row>
    <row r="5" spans="1:6" x14ac:dyDescent="0.2">
      <c r="A5" s="29" t="s">
        <v>22</v>
      </c>
      <c r="B5" s="29">
        <v>446.0961538461537</v>
      </c>
      <c r="C5" s="29">
        <v>-1658.1257396449703</v>
      </c>
      <c r="D5" s="29">
        <v>-125.17899408284022</v>
      </c>
      <c r="E5" s="29">
        <f>VARP('Customer Demand'!$F$15:$F$66)</f>
        <v>3499.4600591715975</v>
      </c>
      <c r="F5" s="29"/>
    </row>
    <row r="6" spans="1:6" ht="16" thickBot="1" x14ac:dyDescent="0.25">
      <c r="A6" s="30" t="s">
        <v>23</v>
      </c>
      <c r="B6" s="30">
        <v>-198.7692307692308</v>
      </c>
      <c r="C6" s="30">
        <v>-89.210059171597621</v>
      </c>
      <c r="D6" s="30">
        <v>-28.026627218934927</v>
      </c>
      <c r="E6" s="30">
        <v>309.29142011834313</v>
      </c>
      <c r="F6" s="30">
        <f>VARP('Customer Demand'!$G$15:$G$66)</f>
        <v>1161.7633136094673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Customer Demand</vt:lpstr>
      <vt:lpstr>Analysis</vt:lpstr>
      <vt:lpstr>Regression_Product1</vt:lpstr>
      <vt:lpstr>Regression_Product2</vt:lpstr>
      <vt:lpstr>Regression_Product3</vt:lpstr>
      <vt:lpstr>Regression_Product4</vt:lpstr>
      <vt:lpstr>Regression_Product5</vt:lpstr>
      <vt:lpstr>Correlation</vt:lpstr>
      <vt:lpstr>Covariance</vt:lpstr>
      <vt:lpstr>ANOVA1</vt:lpstr>
      <vt:lpstr>Safety Stock Calculations</vt:lpstr>
      <vt:lpstr>Production and Replenishment</vt:lpstr>
      <vt:lpstr>Objective Fn and Constraints</vt:lpstr>
      <vt:lpstr>Simulation Parameters</vt:lpstr>
      <vt:lpstr>What-If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Deandra Cassone</dc:creator>
  <cp:lastModifiedBy>Microsoft Office User</cp:lastModifiedBy>
  <dcterms:created xsi:type="dcterms:W3CDTF">2018-05-21T17:04:03Z</dcterms:created>
  <dcterms:modified xsi:type="dcterms:W3CDTF">2018-06-23T02:23:07Z</dcterms:modified>
</cp:coreProperties>
</file>