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nalewa\Documents\"/>
    </mc:Choice>
  </mc:AlternateContent>
  <xr:revisionPtr revIDLastSave="0" documentId="13_ncr:9_{08970DEE-1D2B-43E5-8538-A68DF172662B}" xr6:coauthVersionLast="47" xr6:coauthVersionMax="47" xr10:uidLastSave="{00000000-0000-0000-0000-000000000000}"/>
  <bookViews>
    <workbookView xWindow="-110" yWindow="-110" windowWidth="19420" windowHeight="10420" xr2:uid="{475FDBEE-7BA6-407A-91F1-4B7AEBBD2CD1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27" i="1"/>
  <c r="R28" i="1"/>
  <c r="R29" i="1"/>
  <c r="R30" i="1"/>
  <c r="R31" i="1"/>
  <c r="R32" i="1"/>
  <c r="R33" i="1"/>
  <c r="R27" i="1"/>
  <c r="O28" i="1"/>
  <c r="O29" i="1"/>
  <c r="O30" i="1"/>
  <c r="O31" i="1"/>
  <c r="O32" i="1"/>
  <c r="O33" i="1"/>
  <c r="O27" i="1"/>
  <c r="N28" i="1"/>
  <c r="N29" i="1"/>
  <c r="N30" i="1"/>
  <c r="N31" i="1"/>
  <c r="N32" i="1"/>
  <c r="N33" i="1"/>
  <c r="N27" i="1"/>
  <c r="K28" i="1"/>
  <c r="K29" i="1"/>
  <c r="K30" i="1"/>
  <c r="K31" i="1"/>
  <c r="K32" i="1"/>
  <c r="K33" i="1"/>
  <c r="K27" i="1"/>
  <c r="J28" i="1"/>
  <c r="J29" i="1"/>
  <c r="J30" i="1"/>
  <c r="J31" i="1"/>
  <c r="J32" i="1"/>
  <c r="J33" i="1"/>
  <c r="J27" i="1"/>
  <c r="Q28" i="1"/>
  <c r="Q29" i="1"/>
  <c r="Q30" i="1"/>
  <c r="Q31" i="1"/>
</calcChain>
</file>

<file path=xl/sharedStrings.xml><?xml version="1.0" encoding="utf-8"?>
<sst xmlns="http://schemas.openxmlformats.org/spreadsheetml/2006/main" count="42" uniqueCount="30">
  <si>
    <t>van der Waals equation:</t>
  </si>
  <si>
    <t>Substance</t>
  </si>
  <si>
    <r>
      <t>a</t>
    </r>
    <r>
      <rPr>
        <b/>
        <sz val="10"/>
        <rFont val="Arial"/>
      </rPr>
      <t xml:space="preserve"> (L</t>
    </r>
    <r>
      <rPr>
        <b/>
        <vertAlign val="superscript"/>
        <sz val="10"/>
        <rFont val="Arial"/>
      </rPr>
      <t>2</t>
    </r>
    <r>
      <rPr>
        <b/>
        <sz val="10"/>
        <rFont val="Arial"/>
      </rPr>
      <t xml:space="preserve"> atm/mol</t>
    </r>
    <r>
      <rPr>
        <b/>
        <vertAlign val="superscript"/>
        <sz val="10"/>
        <rFont val="Arial"/>
      </rPr>
      <t>2</t>
    </r>
    <r>
      <rPr>
        <b/>
        <sz val="10"/>
        <rFont val="Arial"/>
      </rPr>
      <t>)</t>
    </r>
  </si>
  <si>
    <r>
      <t>b</t>
    </r>
    <r>
      <rPr>
        <b/>
        <sz val="10"/>
        <rFont val="Arial"/>
      </rPr>
      <t>(L/mol)</t>
    </r>
  </si>
  <si>
    <t>He</t>
  </si>
  <si>
    <r>
      <t>H</t>
    </r>
    <r>
      <rPr>
        <vertAlign val="subscript"/>
        <sz val="10"/>
        <rFont val="Arial"/>
      </rPr>
      <t>2</t>
    </r>
  </si>
  <si>
    <r>
      <t>O</t>
    </r>
    <r>
      <rPr>
        <vertAlign val="subscript"/>
        <sz val="10"/>
        <rFont val="Arial"/>
      </rPr>
      <t>2</t>
    </r>
  </si>
  <si>
    <r>
      <t>H</t>
    </r>
    <r>
      <rPr>
        <vertAlign val="subscript"/>
        <sz val="10"/>
        <rFont val="Arial"/>
      </rPr>
      <t>2</t>
    </r>
    <r>
      <rPr>
        <sz val="10"/>
        <rFont val="Arial"/>
      </rPr>
      <t>O</t>
    </r>
  </si>
  <si>
    <r>
      <t>CCl</t>
    </r>
    <r>
      <rPr>
        <vertAlign val="subscript"/>
        <sz val="10"/>
        <rFont val="Arial"/>
      </rPr>
      <t>4</t>
    </r>
  </si>
  <si>
    <t>T(K)</t>
  </si>
  <si>
    <t>a=</t>
  </si>
  <si>
    <t>b=</t>
  </si>
  <si>
    <t>P(ideal)</t>
  </si>
  <si>
    <t>P(real)</t>
  </si>
  <si>
    <t>moles</t>
  </si>
  <si>
    <t xml:space="preserve"> </t>
  </si>
  <si>
    <t>Volume</t>
  </si>
  <si>
    <t>CHANGE TEMPERATURE</t>
  </si>
  <si>
    <t>CHANGE MOLES</t>
  </si>
  <si>
    <t>CHANGE VOLUME</t>
  </si>
  <si>
    <t>V=</t>
  </si>
  <si>
    <t>n=</t>
  </si>
  <si>
    <t>L</t>
  </si>
  <si>
    <t>mol</t>
  </si>
  <si>
    <t>K</t>
  </si>
  <si>
    <t>T=</t>
  </si>
  <si>
    <t>Isothermal</t>
  </si>
  <si>
    <t>*</t>
  </si>
  <si>
    <t xml:space="preserve">Isochoric  </t>
  </si>
  <si>
    <r>
      <t>works when the pressure is relatively low and the temperature is relatively high</t>
    </r>
    <r>
      <rPr>
        <b/>
        <i/>
        <sz val="9"/>
        <color indexed="56"/>
        <rFont val="Arial"/>
        <family val="2"/>
      </rPr>
      <t>,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</si>
</sst>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4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b/>
      <vertAlign val="superscript"/>
      <sz val="10"/>
      <name val="Arial"/>
    </font>
    <font>
      <vertAlign val="subscript"/>
      <sz val="10"/>
      <name val="Arial"/>
    </font>
    <font>
      <sz val="10"/>
      <color indexed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9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6" fillId="2" borderId="2" xfId="0" applyFont="1" applyFill="1" applyBorder="1"/>
    <xf numFmtId="168" fontId="9" fillId="2" borderId="0" xfId="0" applyNumberFormat="1" applyFont="1" applyFill="1" applyBorder="1"/>
    <xf numFmtId="168" fontId="10" fillId="2" borderId="3" xfId="0" applyNumberFormat="1" applyFont="1" applyFill="1" applyBorder="1"/>
    <xf numFmtId="0" fontId="11" fillId="3" borderId="0" xfId="0" applyFont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wrapText="1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5" xfId="0" applyFont="1" applyFill="1" applyBorder="1"/>
    <xf numFmtId="0" fontId="5" fillId="3" borderId="6" xfId="0" applyFont="1" applyFill="1" applyBorder="1"/>
    <xf numFmtId="168" fontId="9" fillId="3" borderId="0" xfId="0" applyNumberFormat="1" applyFont="1" applyFill="1" applyBorder="1"/>
    <xf numFmtId="168" fontId="10" fillId="3" borderId="3" xfId="0" applyNumberFormat="1" applyFont="1" applyFill="1" applyBorder="1"/>
    <xf numFmtId="0" fontId="7" fillId="3" borderId="6" xfId="0" applyFont="1" applyFill="1" applyBorder="1"/>
    <xf numFmtId="0" fontId="5" fillId="3" borderId="7" xfId="0" applyFont="1" applyFill="1" applyBorder="1"/>
    <xf numFmtId="0" fontId="6" fillId="2" borderId="4" xfId="0" applyFont="1" applyFill="1" applyBorder="1"/>
    <xf numFmtId="0" fontId="7" fillId="2" borderId="5" xfId="0" applyFont="1" applyFill="1" applyBorder="1"/>
    <xf numFmtId="0" fontId="6" fillId="2" borderId="6" xfId="0" applyFont="1" applyFill="1" applyBorder="1"/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/>
    </xf>
    <xf numFmtId="0" fontId="6" fillId="4" borderId="4" xfId="0" applyFont="1" applyFill="1" applyBorder="1"/>
    <xf numFmtId="0" fontId="6" fillId="4" borderId="2" xfId="0" applyFont="1" applyFill="1" applyBorder="1"/>
    <xf numFmtId="0" fontId="7" fillId="4" borderId="5" xfId="0" applyFont="1" applyFill="1" applyBorder="1"/>
    <xf numFmtId="0" fontId="6" fillId="4" borderId="6" xfId="0" applyFont="1" applyFill="1" applyBorder="1"/>
    <xf numFmtId="168" fontId="6" fillId="4" borderId="0" xfId="0" applyNumberFormat="1" applyFont="1" applyFill="1" applyBorder="1"/>
    <xf numFmtId="168" fontId="7" fillId="4" borderId="3" xfId="0" applyNumberFormat="1" applyFont="1" applyFill="1" applyBorder="1"/>
    <xf numFmtId="0" fontId="9" fillId="2" borderId="6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4" borderId="0" xfId="0" applyFont="1" applyFill="1"/>
    <xf numFmtId="0" fontId="8" fillId="4" borderId="0" xfId="0" applyFont="1" applyFill="1" applyAlignment="1">
      <alignment horizontal="right"/>
    </xf>
    <xf numFmtId="2" fontId="8" fillId="3" borderId="0" xfId="0" applyNumberFormat="1" applyFont="1" applyFill="1"/>
    <xf numFmtId="2" fontId="8" fillId="4" borderId="0" xfId="0" applyNumberFormat="1" applyFont="1" applyFill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4" borderId="0" xfId="0" applyFont="1" applyFill="1"/>
    <xf numFmtId="0" fontId="9" fillId="0" borderId="0" xfId="0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165100</xdr:colOff>
      <xdr:row>7</xdr:row>
      <xdr:rowOff>19050</xdr:rowOff>
    </xdr:to>
    <xdr:pic>
      <xdr:nvPicPr>
        <xdr:cNvPr id="1041" name="Picture 1" descr="IMG00006">
          <a:extLst>
            <a:ext uri="{FF2B5EF4-FFF2-40B4-BE49-F238E27FC236}">
              <a16:creationId xmlns:a16="http://schemas.microsoft.com/office/drawing/2014/main" id="{0787AD8A-38E5-173E-A688-FD7482E9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3181350" cy="65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7</xdr:col>
      <xdr:colOff>184150</xdr:colOff>
      <xdr:row>22</xdr:row>
      <xdr:rowOff>19050</xdr:rowOff>
    </xdr:to>
    <xdr:pic>
      <xdr:nvPicPr>
        <xdr:cNvPr id="1042" name="Picture 2" descr="IMG00007">
          <a:extLst>
            <a:ext uri="{FF2B5EF4-FFF2-40B4-BE49-F238E27FC236}">
              <a16:creationId xmlns:a16="http://schemas.microsoft.com/office/drawing/2014/main" id="{D6E57C47-AC0E-8CC8-D74E-B90EED1DA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0"/>
          <a:ext cx="56388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B2E4-D197-4353-8EA1-E8F5D1A922D5}">
  <dimension ref="A1:S35"/>
  <sheetViews>
    <sheetView tabSelected="1" workbookViewId="0">
      <selection activeCell="F4" sqref="F4"/>
    </sheetView>
  </sheetViews>
  <sheetFormatPr defaultRowHeight="12.5" x14ac:dyDescent="0.25"/>
  <cols>
    <col min="1" max="1" width="14" customWidth="1"/>
    <col min="2" max="2" width="16.7265625" customWidth="1"/>
    <col min="3" max="3" width="12.453125" customWidth="1"/>
    <col min="8" max="8" width="3.1796875" customWidth="1"/>
    <col min="12" max="12" width="4" customWidth="1"/>
    <col min="15" max="15" width="9.453125" customWidth="1"/>
    <col min="16" max="16" width="9" customWidth="1"/>
    <col min="18" max="18" width="9.7265625" customWidth="1"/>
    <col min="19" max="19" width="9.90625" customWidth="1"/>
  </cols>
  <sheetData>
    <row r="1" spans="1:19" x14ac:dyDescent="0.25">
      <c r="A1" s="1"/>
    </row>
    <row r="2" spans="1:19" x14ac:dyDescent="0.25">
      <c r="A2" s="2"/>
    </row>
    <row r="3" spans="1:19" x14ac:dyDescent="0.25">
      <c r="A3" s="3"/>
    </row>
    <row r="4" spans="1:19" x14ac:dyDescent="0.25">
      <c r="A4" s="3"/>
    </row>
    <row r="5" spans="1:19" x14ac:dyDescent="0.25">
      <c r="A5" s="3"/>
    </row>
    <row r="6" spans="1:19" x14ac:dyDescent="0.25">
      <c r="A6" s="3"/>
    </row>
    <row r="7" spans="1:19" x14ac:dyDescent="0.25">
      <c r="K7" t="s">
        <v>15</v>
      </c>
    </row>
    <row r="9" spans="1:19" x14ac:dyDescent="0.25">
      <c r="A9" t="s">
        <v>0</v>
      </c>
    </row>
    <row r="10" spans="1:19" x14ac:dyDescent="0.25">
      <c r="A10" s="3"/>
    </row>
    <row r="11" spans="1:19" x14ac:dyDescent="0.25">
      <c r="A11" s="3"/>
    </row>
    <row r="12" spans="1:19" x14ac:dyDescent="0.25">
      <c r="A12" s="3"/>
    </row>
    <row r="13" spans="1:19" x14ac:dyDescent="0.25">
      <c r="A13" s="3"/>
    </row>
    <row r="14" spans="1:19" x14ac:dyDescent="0.25">
      <c r="A14" s="3"/>
    </row>
    <row r="15" spans="1:19" x14ac:dyDescent="0.25">
      <c r="A15" s="3"/>
    </row>
    <row r="16" spans="1:19" ht="15.5" x14ac:dyDescent="0.35">
      <c r="A16" s="3"/>
      <c r="I16" s="13" t="s">
        <v>17</v>
      </c>
      <c r="J16" s="14"/>
      <c r="K16" s="14"/>
      <c r="L16" s="14"/>
      <c r="M16" s="48" t="s">
        <v>18</v>
      </c>
      <c r="N16" s="48"/>
      <c r="O16" s="48"/>
      <c r="P16" s="7"/>
      <c r="Q16" s="49" t="s">
        <v>19</v>
      </c>
      <c r="R16" s="49"/>
      <c r="S16" s="49"/>
    </row>
    <row r="17" spans="1:19" x14ac:dyDescent="0.25">
      <c r="A17" s="3"/>
      <c r="I17" s="14"/>
      <c r="J17" s="14" t="s">
        <v>26</v>
      </c>
      <c r="K17" s="14"/>
      <c r="L17" s="14"/>
      <c r="M17" s="7"/>
      <c r="N17" s="7"/>
      <c r="O17" s="7"/>
      <c r="P17" s="7"/>
      <c r="Q17" s="29"/>
      <c r="R17" s="50" t="s">
        <v>28</v>
      </c>
      <c r="S17" s="29"/>
    </row>
    <row r="18" spans="1:19" x14ac:dyDescent="0.25">
      <c r="A18" s="3"/>
      <c r="I18" s="14"/>
      <c r="J18" s="14"/>
      <c r="K18" s="14"/>
      <c r="L18" s="14"/>
      <c r="M18" s="7"/>
      <c r="N18" s="7"/>
      <c r="O18" s="7"/>
      <c r="P18" s="7"/>
      <c r="Q18" s="29"/>
      <c r="R18" s="50"/>
      <c r="S18" s="29"/>
    </row>
    <row r="19" spans="1:19" ht="15.5" x14ac:dyDescent="0.35">
      <c r="A19" s="3"/>
      <c r="I19" s="41" t="s">
        <v>21</v>
      </c>
      <c r="J19" s="46">
        <v>1</v>
      </c>
      <c r="K19" s="14" t="s">
        <v>23</v>
      </c>
      <c r="L19" s="15"/>
      <c r="M19" s="43" t="s">
        <v>25</v>
      </c>
      <c r="N19" s="8">
        <v>273</v>
      </c>
      <c r="O19" s="7" t="s">
        <v>24</v>
      </c>
      <c r="P19" s="7"/>
      <c r="Q19" s="45" t="s">
        <v>25</v>
      </c>
      <c r="R19" s="30">
        <v>273</v>
      </c>
      <c r="S19" s="29"/>
    </row>
    <row r="20" spans="1:19" ht="15.5" x14ac:dyDescent="0.35">
      <c r="A20" s="3"/>
      <c r="I20" s="42"/>
      <c r="J20" s="15"/>
      <c r="K20" s="14"/>
      <c r="L20" s="15"/>
      <c r="M20" s="43"/>
      <c r="N20" s="8"/>
      <c r="O20" s="7"/>
      <c r="P20" s="7"/>
      <c r="Q20" s="45"/>
      <c r="R20" s="30"/>
      <c r="S20" s="29"/>
    </row>
    <row r="21" spans="1:19" ht="15.5" x14ac:dyDescent="0.35">
      <c r="A21" s="3"/>
      <c r="I21" s="41" t="s">
        <v>20</v>
      </c>
      <c r="J21" s="15">
        <v>22.4</v>
      </c>
      <c r="K21" s="14" t="s">
        <v>22</v>
      </c>
      <c r="L21" s="15"/>
      <c r="M21" s="43" t="s">
        <v>20</v>
      </c>
      <c r="N21" s="8">
        <v>22.4</v>
      </c>
      <c r="O21" s="7" t="s">
        <v>22</v>
      </c>
      <c r="P21" s="7"/>
      <c r="Q21" s="45" t="s">
        <v>21</v>
      </c>
      <c r="R21" s="47">
        <v>1</v>
      </c>
      <c r="S21" s="29"/>
    </row>
    <row r="22" spans="1:19" x14ac:dyDescent="0.25">
      <c r="I22" s="14"/>
      <c r="J22" s="14"/>
      <c r="K22" s="14"/>
      <c r="L22" s="14"/>
      <c r="M22" s="7"/>
      <c r="N22" s="7"/>
      <c r="O22" s="7"/>
      <c r="P22" s="7"/>
      <c r="Q22" s="29"/>
      <c r="R22" s="29"/>
      <c r="S22" s="29"/>
    </row>
    <row r="23" spans="1:19" x14ac:dyDescent="0.25">
      <c r="I23" s="14"/>
      <c r="J23" s="16" t="s">
        <v>10</v>
      </c>
      <c r="K23" s="16" t="s">
        <v>11</v>
      </c>
      <c r="L23" s="14"/>
      <c r="M23" s="7"/>
      <c r="N23" s="9" t="s">
        <v>10</v>
      </c>
      <c r="O23" s="9" t="s">
        <v>11</v>
      </c>
      <c r="P23" s="7"/>
      <c r="Q23" s="29"/>
      <c r="R23" s="31" t="s">
        <v>10</v>
      </c>
      <c r="S23" s="31" t="s">
        <v>11</v>
      </c>
    </row>
    <row r="24" spans="1:19" x14ac:dyDescent="0.25">
      <c r="I24" s="14"/>
      <c r="J24" s="17">
        <v>20.399999999999999</v>
      </c>
      <c r="K24" s="17">
        <v>0.13800000000000001</v>
      </c>
      <c r="L24" s="14"/>
      <c r="M24" s="7"/>
      <c r="N24" s="17">
        <v>20.399999999999999</v>
      </c>
      <c r="O24" s="17">
        <v>0.13800000000000001</v>
      </c>
      <c r="P24" s="7"/>
      <c r="Q24" s="29"/>
      <c r="R24" s="17">
        <v>20.399999999999999</v>
      </c>
      <c r="S24" s="17">
        <v>0.13800000000000001</v>
      </c>
    </row>
    <row r="25" spans="1:19" ht="15" x14ac:dyDescent="0.3">
      <c r="A25" s="4" t="s">
        <v>1</v>
      </c>
      <c r="B25" s="5" t="s">
        <v>2</v>
      </c>
      <c r="C25" s="5" t="s">
        <v>3</v>
      </c>
      <c r="I25" s="14"/>
      <c r="J25" s="14"/>
      <c r="K25" s="14"/>
      <c r="L25" s="14"/>
      <c r="M25" s="7"/>
      <c r="N25" s="7"/>
      <c r="O25" s="7"/>
      <c r="P25" s="7"/>
      <c r="Q25" s="29"/>
      <c r="R25" s="29"/>
      <c r="S25" s="29"/>
    </row>
    <row r="26" spans="1:19" ht="13" x14ac:dyDescent="0.3">
      <c r="A26" s="6" t="s">
        <v>4</v>
      </c>
      <c r="B26" s="6">
        <v>3.4099999999999998E-2</v>
      </c>
      <c r="C26" s="6">
        <v>2.3699999999999999E-2</v>
      </c>
      <c r="I26" s="18" t="s">
        <v>9</v>
      </c>
      <c r="J26" s="19" t="s">
        <v>12</v>
      </c>
      <c r="K26" s="20" t="s">
        <v>13</v>
      </c>
      <c r="L26" s="14"/>
      <c r="M26" s="26" t="s">
        <v>14</v>
      </c>
      <c r="N26" s="10" t="s">
        <v>12</v>
      </c>
      <c r="O26" s="27" t="s">
        <v>13</v>
      </c>
      <c r="P26" s="7"/>
      <c r="Q26" s="32" t="s">
        <v>16</v>
      </c>
      <c r="R26" s="33" t="s">
        <v>12</v>
      </c>
      <c r="S26" s="34" t="s">
        <v>13</v>
      </c>
    </row>
    <row r="27" spans="1:19" ht="15.5" x14ac:dyDescent="0.4">
      <c r="A27" s="6" t="s">
        <v>5</v>
      </c>
      <c r="B27" s="6">
        <v>0.24399999999999999</v>
      </c>
      <c r="C27" s="6">
        <v>2.6599999999999999E-2</v>
      </c>
      <c r="G27">
        <v>0.32791287237426642</v>
      </c>
      <c r="I27" s="21">
        <v>100</v>
      </c>
      <c r="J27" s="22">
        <f>J$19*0.082051*I27/J$21</f>
        <v>0.36629910714285718</v>
      </c>
      <c r="K27" s="23">
        <f>J$19*0.082051*I27/(J$21-1*K$24)-1^2*J$24/(J$21^2)</f>
        <v>0.32791287237426642</v>
      </c>
      <c r="L27" s="14"/>
      <c r="M27" s="38">
        <v>0.01</v>
      </c>
      <c r="N27" s="11">
        <f>M27*0.082051*N$19/N$21</f>
        <v>9.999965625000001E-3</v>
      </c>
      <c r="O27" s="12">
        <f>M27*0.082051*N$19/(N$21-M27*O$24)-M27^2*N$24/(N$21^2)</f>
        <v>9.9965160434919258E-3</v>
      </c>
      <c r="P27" s="7"/>
      <c r="Q27" s="35">
        <v>22.4</v>
      </c>
      <c r="R27" s="36">
        <f>R$21*0.082051*R$19/Q27</f>
        <v>0.99999656250000013</v>
      </c>
      <c r="S27" s="37">
        <f>R$21*0.082051*R$19/(Q27-Q27*S$24)-R$21^2*R$24/(Q27^2)</f>
        <v>1.1194319318504664</v>
      </c>
    </row>
    <row r="28" spans="1:19" ht="15.5" x14ac:dyDescent="0.4">
      <c r="A28" s="6" t="s">
        <v>6</v>
      </c>
      <c r="B28" s="6">
        <v>1.36</v>
      </c>
      <c r="C28" s="6">
        <v>3.1800000000000002E-2</v>
      </c>
      <c r="G28">
        <v>0.96553855739807404</v>
      </c>
      <c r="I28" s="24">
        <v>273</v>
      </c>
      <c r="J28" s="22">
        <f t="shared" ref="J28:J33" si="0">J$19*0.082051*I28/J$21</f>
        <v>0.99999656250000013</v>
      </c>
      <c r="K28" s="23">
        <f t="shared" ref="K28:K33" si="1">J$19*0.082051*I28/(J$21-1*K$24)-1^2*J$24/(J$21^2)</f>
        <v>0.96553855739807404</v>
      </c>
      <c r="L28" s="14"/>
      <c r="M28" s="28">
        <v>1</v>
      </c>
      <c r="N28" s="11">
        <f t="shared" ref="N28:N33" si="2">M28*0.082051*N$19/N$21</f>
        <v>0.99999656250000013</v>
      </c>
      <c r="O28" s="12">
        <f t="shared" ref="O28:O33" si="3">M28*0.082051*N$19/(N$21-M28*O$24)-M28^2*N$24/(N$21^2)</f>
        <v>0.96553855739807404</v>
      </c>
      <c r="P28" s="7"/>
      <c r="Q28" s="35">
        <f>Q27/2</f>
        <v>11.2</v>
      </c>
      <c r="R28" s="36">
        <f t="shared" ref="R28:R33" si="4">R$21*0.082051*R$19/Q28</f>
        <v>1.9999931250000003</v>
      </c>
      <c r="S28" s="37">
        <f t="shared" ref="S28:S33" si="5">R$21*0.082051*R$19/(Q28-Q28*S$24)-R$21^2*R$24/(Q28^2)</f>
        <v>2.157550088190729</v>
      </c>
    </row>
    <row r="29" spans="1:19" ht="15.5" x14ac:dyDescent="0.4">
      <c r="A29" s="6" t="s">
        <v>7</v>
      </c>
      <c r="B29" s="6">
        <v>5.46</v>
      </c>
      <c r="C29" s="6">
        <v>3.0499999999999999E-2</v>
      </c>
      <c r="G29">
        <v>1.4336221527623718</v>
      </c>
      <c r="I29" s="21">
        <v>400</v>
      </c>
      <c r="J29" s="22">
        <f t="shared" si="0"/>
        <v>1.4651964285714287</v>
      </c>
      <c r="K29" s="23">
        <f t="shared" si="1"/>
        <v>1.4336221527623718</v>
      </c>
      <c r="L29" s="14"/>
      <c r="M29" s="39">
        <v>5</v>
      </c>
      <c r="N29" s="11">
        <f t="shared" si="2"/>
        <v>4.9999828124999999</v>
      </c>
      <c r="O29" s="12">
        <f t="shared" si="3"/>
        <v>4.1424730157032874</v>
      </c>
      <c r="P29" s="7"/>
      <c r="Q29" s="35">
        <f>Q28/2</f>
        <v>5.6</v>
      </c>
      <c r="R29" s="36">
        <f t="shared" si="4"/>
        <v>3.9999862500000005</v>
      </c>
      <c r="S29" s="37">
        <f t="shared" si="5"/>
        <v>3.9898450743406415</v>
      </c>
    </row>
    <row r="30" spans="1:19" ht="15.5" x14ac:dyDescent="0.4">
      <c r="A30" s="6" t="s">
        <v>8</v>
      </c>
      <c r="B30" s="6">
        <v>20.399999999999999</v>
      </c>
      <c r="C30" s="6">
        <v>0.13830000000000001</v>
      </c>
      <c r="G30">
        <v>2.9079011932798458</v>
      </c>
      <c r="I30" s="21">
        <v>800</v>
      </c>
      <c r="J30" s="22">
        <f t="shared" si="0"/>
        <v>2.9303928571428575</v>
      </c>
      <c r="K30" s="23">
        <f t="shared" si="1"/>
        <v>2.9079011932798458</v>
      </c>
      <c r="L30" s="14"/>
      <c r="M30" s="39">
        <v>10</v>
      </c>
      <c r="N30" s="11">
        <f t="shared" si="2"/>
        <v>9.9999656249999997</v>
      </c>
      <c r="O30" s="12">
        <f t="shared" si="3"/>
        <v>6.5907921949940773</v>
      </c>
      <c r="P30" s="7"/>
      <c r="Q30" s="35">
        <f>Q29/2</f>
        <v>2.8</v>
      </c>
      <c r="R30" s="36">
        <f t="shared" si="4"/>
        <v>7.999972500000001</v>
      </c>
      <c r="S30" s="37">
        <f t="shared" si="5"/>
        <v>6.6786697405180178</v>
      </c>
    </row>
    <row r="31" spans="1:19" ht="13" x14ac:dyDescent="0.3">
      <c r="G31">
        <v>4.3821802337973201</v>
      </c>
      <c r="I31" s="21">
        <v>1200</v>
      </c>
      <c r="J31" s="22">
        <f t="shared" si="0"/>
        <v>4.3955892857142862</v>
      </c>
      <c r="K31" s="23">
        <f t="shared" si="1"/>
        <v>4.3821802337973201</v>
      </c>
      <c r="L31" s="14"/>
      <c r="M31" s="40">
        <v>15</v>
      </c>
      <c r="N31" s="11">
        <f t="shared" si="2"/>
        <v>14.999948437499999</v>
      </c>
      <c r="O31" s="12">
        <f t="shared" si="3"/>
        <v>7.3794429998142856</v>
      </c>
      <c r="P31" s="7"/>
      <c r="Q31" s="35">
        <f>Q30/2</f>
        <v>1.4</v>
      </c>
      <c r="R31" s="36">
        <f t="shared" si="4"/>
        <v>15.999945000000002</v>
      </c>
      <c r="S31" s="37">
        <f t="shared" si="5"/>
        <v>8.1532578483829727</v>
      </c>
    </row>
    <row r="32" spans="1:19" ht="13" x14ac:dyDescent="0.3">
      <c r="G32">
        <v>5.8564592743147941</v>
      </c>
      <c r="I32" s="21">
        <v>1600</v>
      </c>
      <c r="J32" s="22">
        <f t="shared" si="0"/>
        <v>5.8607857142857149</v>
      </c>
      <c r="K32" s="23">
        <f t="shared" si="1"/>
        <v>5.8564592743147941</v>
      </c>
      <c r="L32" s="14"/>
      <c r="M32" s="7">
        <v>20</v>
      </c>
      <c r="N32" s="11">
        <f t="shared" si="2"/>
        <v>19.999931249999999</v>
      </c>
      <c r="O32" s="12">
        <f t="shared" si="3"/>
        <v>6.5477571179184508</v>
      </c>
      <c r="P32" s="7"/>
      <c r="Q32" s="44">
        <v>0.7</v>
      </c>
      <c r="R32" s="36">
        <f t="shared" si="4"/>
        <v>31.999890000000004</v>
      </c>
      <c r="S32" s="37">
        <f t="shared" si="5"/>
        <v>-4.5098108338463021</v>
      </c>
    </row>
    <row r="33" spans="7:19" ht="13" x14ac:dyDescent="0.3">
      <c r="G33">
        <v>7.330738314832268</v>
      </c>
      <c r="I33" s="25">
        <v>2000</v>
      </c>
      <c r="J33" s="22">
        <f t="shared" si="0"/>
        <v>7.3259821428571437</v>
      </c>
      <c r="K33" s="23">
        <f t="shared" si="1"/>
        <v>7.330738314832268</v>
      </c>
      <c r="L33" s="14"/>
      <c r="M33" s="7">
        <v>25</v>
      </c>
      <c r="N33" s="11">
        <f t="shared" si="2"/>
        <v>24.9999140625</v>
      </c>
      <c r="O33" s="12">
        <f t="shared" si="3"/>
        <v>4.1407947572828547</v>
      </c>
      <c r="P33" s="7"/>
      <c r="Q33" s="44">
        <v>0.35</v>
      </c>
      <c r="R33" s="36">
        <f t="shared" si="4"/>
        <v>63.999780000000008</v>
      </c>
      <c r="S33" s="37">
        <f t="shared" si="5"/>
        <v>-92.284927790141595</v>
      </c>
    </row>
    <row r="35" spans="7:19" ht="13" x14ac:dyDescent="0.3">
      <c r="J35" s="51" t="s">
        <v>27</v>
      </c>
      <c r="K35" s="52" t="s">
        <v>29</v>
      </c>
    </row>
  </sheetData>
  <mergeCells count="2">
    <mergeCell ref="M16:O16"/>
    <mergeCell ref="Q16:S16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962-FD40-4E7C-B94C-3E1540069201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94C5-0514-4CAF-8AA6-FDE3FE858861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&amp; Services</dc:creator>
  <cp:lastModifiedBy>Naleway, Conrad</cp:lastModifiedBy>
  <dcterms:created xsi:type="dcterms:W3CDTF">2006-12-05T20:03:24Z</dcterms:created>
  <dcterms:modified xsi:type="dcterms:W3CDTF">2025-01-21T20:03:17Z</dcterms:modified>
</cp:coreProperties>
</file>