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onradnaleway/Desktop/Chem 280/"/>
    </mc:Choice>
  </mc:AlternateContent>
  <xr:revisionPtr revIDLastSave="0" documentId="8_{98FAF905-3AC3-7649-AD53-1F37D5399834}" xr6:coauthVersionLast="47" xr6:coauthVersionMax="47" xr10:uidLastSave="{00000000-0000-0000-0000-000000000000}"/>
  <bookViews>
    <workbookView xWindow="0" yWindow="500" windowWidth="28800" windowHeight="15880" xr2:uid="{32EF8481-CCDE-894A-8842-E76EA18A397A}"/>
  </bookViews>
  <sheets>
    <sheet name="Case A" sheetId="1" r:id="rId1"/>
    <sheet name="Case B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M17" i="1"/>
  <c r="B10" i="2"/>
  <c r="B12" i="2"/>
  <c r="B5" i="2"/>
  <c r="B7" i="2"/>
  <c r="G17" i="2"/>
  <c r="B17" i="2"/>
  <c r="D17" i="2"/>
  <c r="D15" i="1"/>
  <c r="B15" i="1"/>
  <c r="B4" i="2"/>
  <c r="B9" i="2"/>
  <c r="B14" i="2"/>
  <c r="B6" i="2"/>
  <c r="B11" i="2"/>
  <c r="B15" i="2"/>
  <c r="B16" i="2"/>
  <c r="G19" i="2"/>
  <c r="N16" i="1"/>
  <c r="B13" i="1"/>
  <c r="B12" i="1"/>
  <c r="B14" i="1"/>
  <c r="E2" i="1"/>
  <c r="G15" i="1"/>
  <c r="E2" i="2"/>
  <c r="B19" i="2"/>
  <c r="D6" i="2"/>
  <c r="G6" i="2"/>
  <c r="D11" i="2"/>
  <c r="G11" i="2"/>
  <c r="L11" i="2"/>
  <c r="J11" i="2"/>
  <c r="H11" i="2"/>
  <c r="J6" i="2"/>
  <c r="H6" i="2"/>
  <c r="D10" i="1"/>
  <c r="D6" i="1"/>
  <c r="G6" i="1"/>
  <c r="G10" i="1"/>
  <c r="L10" i="1"/>
  <c r="J6" i="1"/>
  <c r="H10" i="1"/>
  <c r="B17" i="1"/>
  <c r="H6" i="1"/>
  <c r="J10" i="1"/>
</calcChain>
</file>

<file path=xl/sharedStrings.xml><?xml version="1.0" encoding="utf-8"?>
<sst xmlns="http://schemas.openxmlformats.org/spreadsheetml/2006/main" count="53" uniqueCount="30">
  <si>
    <t>t=</t>
  </si>
  <si>
    <t>%</t>
  </si>
  <si>
    <r>
      <rPr>
        <b/>
        <sz val="11"/>
        <color indexed="8"/>
        <rFont val="Symbol"/>
        <family val="1"/>
      </rPr>
      <t>u</t>
    </r>
    <r>
      <rPr>
        <b/>
        <vertAlign val="sub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>=</t>
    </r>
  </si>
  <si>
    <r>
      <rPr>
        <b/>
        <sz val="11"/>
        <color indexed="8"/>
        <rFont val="Symbol"/>
        <family val="1"/>
      </rPr>
      <t>u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=</t>
    </r>
  </si>
  <si>
    <r>
      <t>s</t>
    </r>
    <r>
      <rPr>
        <b/>
        <vertAlign val="sub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>=</t>
    </r>
  </si>
  <si>
    <r>
      <t>s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=</t>
    </r>
  </si>
  <si>
    <r>
      <t>N</t>
    </r>
    <r>
      <rPr>
        <b/>
        <vertAlign val="sub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>=</t>
    </r>
  </si>
  <si>
    <r>
      <t>N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=</t>
    </r>
  </si>
  <si>
    <r>
      <t>s</t>
    </r>
    <r>
      <rPr>
        <b/>
        <vertAlign val="subscript"/>
        <sz val="11"/>
        <color indexed="8"/>
        <rFont val="Calibri"/>
        <family val="2"/>
      </rPr>
      <t>pool</t>
    </r>
    <r>
      <rPr>
        <b/>
        <sz val="11"/>
        <color indexed="8"/>
        <rFont val="Calibri"/>
        <family val="2"/>
      </rPr>
      <t>=</t>
    </r>
  </si>
  <si>
    <t>SqFactor=</t>
  </si>
  <si>
    <t>--</t>
  </si>
  <si>
    <t xml:space="preserve"> </t>
  </si>
  <si>
    <r>
      <t>t</t>
    </r>
    <r>
      <rPr>
        <b/>
        <vertAlign val="subscript"/>
        <sz val="11"/>
        <color indexed="8"/>
        <rFont val="Calibri"/>
        <family val="2"/>
      </rPr>
      <t>cal</t>
    </r>
    <r>
      <rPr>
        <b/>
        <sz val="11"/>
        <color indexed="8"/>
        <rFont val="Calibri"/>
        <family val="2"/>
      </rPr>
      <t>=</t>
    </r>
  </si>
  <si>
    <r>
      <t>t</t>
    </r>
    <r>
      <rPr>
        <vertAlign val="subscript"/>
        <sz val="11"/>
        <color indexed="8"/>
        <rFont val="Calibri"/>
        <family val="2"/>
      </rPr>
      <t>theor</t>
    </r>
    <r>
      <rPr>
        <sz val="11"/>
        <color theme="1"/>
        <rFont val="Calibri"/>
        <family val="2"/>
        <scheme val="minor"/>
      </rPr>
      <t>=</t>
    </r>
  </si>
  <si>
    <t>POOLED STUDENT t Test for Comparison of Means</t>
  </si>
  <si>
    <r>
      <t>df</t>
    </r>
    <r>
      <rPr>
        <b/>
        <vertAlign val="subscript"/>
        <sz val="11"/>
        <color indexed="8"/>
        <rFont val="Calibri"/>
        <family val="2"/>
      </rPr>
      <t>pool</t>
    </r>
    <r>
      <rPr>
        <b/>
        <sz val="11"/>
        <color indexed="8"/>
        <rFont val="Calibri"/>
        <family val="2"/>
      </rPr>
      <t>=</t>
    </r>
  </si>
  <si>
    <r>
      <t>Case B, the t</t>
    </r>
    <r>
      <rPr>
        <vertAlign val="subscript"/>
        <sz val="12"/>
        <color indexed="8"/>
        <rFont val="Calibri"/>
        <family val="2"/>
      </rPr>
      <t>calculated</t>
    </r>
    <r>
      <rPr>
        <sz val="12"/>
        <color indexed="8"/>
        <rFont val="Calibri"/>
        <family val="2"/>
      </rPr>
      <t xml:space="preserve"> formula for t-test when standard deviations are significant different:</t>
    </r>
  </si>
  <si>
    <r>
      <t>t</t>
    </r>
    <r>
      <rPr>
        <b/>
        <vertAlign val="subscript"/>
        <sz val="11"/>
        <color indexed="8"/>
        <rFont val="Calibri"/>
        <family val="2"/>
      </rPr>
      <t xml:space="preserve"> numerator</t>
    </r>
  </si>
  <si>
    <r>
      <t xml:space="preserve">t </t>
    </r>
    <r>
      <rPr>
        <b/>
        <vertAlign val="subscript"/>
        <sz val="11"/>
        <color indexed="8"/>
        <rFont val="Calibri"/>
        <family val="2"/>
      </rPr>
      <t>denominator</t>
    </r>
  </si>
  <si>
    <t>s1^2/N1</t>
  </si>
  <si>
    <t>s2^2/N2</t>
  </si>
  <si>
    <r>
      <t>df</t>
    </r>
    <r>
      <rPr>
        <vertAlign val="subscript"/>
        <sz val="11"/>
        <color indexed="8"/>
        <rFont val="Calibri"/>
        <family val="2"/>
      </rPr>
      <t xml:space="preserve"> from below</t>
    </r>
    <r>
      <rPr>
        <sz val="11"/>
        <color theme="1"/>
        <rFont val="Calibri"/>
        <family val="2"/>
        <scheme val="minor"/>
      </rPr>
      <t xml:space="preserve">  =</t>
    </r>
  </si>
  <si>
    <r>
      <t>F</t>
    </r>
    <r>
      <rPr>
        <b/>
        <vertAlign val="subscript"/>
        <sz val="14"/>
        <color indexed="8"/>
        <rFont val="Calibri"/>
        <family val="2"/>
      </rPr>
      <t>value</t>
    </r>
    <r>
      <rPr>
        <b/>
        <sz val="14"/>
        <color indexed="8"/>
        <rFont val="Calibri"/>
        <family val="2"/>
      </rPr>
      <t>=</t>
    </r>
  </si>
  <si>
    <r>
      <t>F</t>
    </r>
    <r>
      <rPr>
        <b/>
        <vertAlign val="subscript"/>
        <sz val="14"/>
        <color indexed="8"/>
        <rFont val="Calibri"/>
        <family val="2"/>
      </rPr>
      <t>critical</t>
    </r>
    <r>
      <rPr>
        <b/>
        <sz val="14"/>
        <color indexed="8"/>
        <rFont val="Calibri"/>
        <family val="2"/>
      </rPr>
      <t>=</t>
    </r>
  </si>
  <si>
    <r>
      <t>F</t>
    </r>
    <r>
      <rPr>
        <b/>
        <vertAlign val="subscript"/>
        <sz val="14"/>
        <color indexed="8"/>
        <rFont val="Calibri"/>
        <family val="2"/>
      </rPr>
      <t>value</t>
    </r>
    <r>
      <rPr>
        <b/>
        <sz val="14"/>
        <color indexed="8"/>
        <rFont val="Calibri"/>
        <family val="2"/>
      </rPr>
      <t>= (s</t>
    </r>
    <r>
      <rPr>
        <b/>
        <vertAlign val="subscript"/>
        <sz val="14"/>
        <color indexed="8"/>
        <rFont val="Calibri"/>
        <family val="2"/>
      </rPr>
      <t>1</t>
    </r>
    <r>
      <rPr>
        <b/>
        <vertAlign val="superscript"/>
        <sz val="14"/>
        <color indexed="8"/>
        <rFont val="Calibri"/>
        <family val="2"/>
      </rPr>
      <t>2</t>
    </r>
    <r>
      <rPr>
        <b/>
        <sz val="14"/>
        <color indexed="8"/>
        <rFont val="Calibri"/>
        <family val="2"/>
      </rPr>
      <t>/s</t>
    </r>
    <r>
      <rPr>
        <b/>
        <vertAlign val="subscript"/>
        <sz val="14"/>
        <color indexed="8"/>
        <rFont val="Calibri"/>
        <family val="2"/>
      </rPr>
      <t>2</t>
    </r>
    <r>
      <rPr>
        <b/>
        <vertAlign val="superscript"/>
        <sz val="14"/>
        <color indexed="8"/>
        <rFont val="Calibri"/>
        <family val="2"/>
      </rPr>
      <t>2</t>
    </r>
    <r>
      <rPr>
        <b/>
        <sz val="14"/>
        <color indexed="8"/>
        <rFont val="Calibri"/>
        <family val="2"/>
      </rPr>
      <t>)</t>
    </r>
  </si>
  <si>
    <t>MOE=</t>
  </si>
  <si>
    <t>Margin of Error</t>
  </si>
  <si>
    <t xml:space="preserve">CI Range </t>
  </si>
  <si>
    <r>
      <t>Case A, the t</t>
    </r>
    <r>
      <rPr>
        <b/>
        <vertAlign val="subscript"/>
        <sz val="12"/>
        <color rgb="FF0070C0"/>
        <rFont val="Calibri"/>
        <family val="2"/>
      </rPr>
      <t>calculated</t>
    </r>
    <r>
      <rPr>
        <b/>
        <sz val="12"/>
        <color rgb="FF0070C0"/>
        <rFont val="Calibri"/>
        <family val="2"/>
      </rPr>
      <t xml:space="preserve"> formula for t-test when standard deviations are NOT significant different:</t>
    </r>
  </si>
  <si>
    <r>
      <t>Case B, the t</t>
    </r>
    <r>
      <rPr>
        <b/>
        <vertAlign val="subscript"/>
        <sz val="12"/>
        <color rgb="FF0070C0"/>
        <rFont val="Calibri"/>
        <family val="2"/>
      </rPr>
      <t>calculated</t>
    </r>
    <r>
      <rPr>
        <b/>
        <sz val="12"/>
        <color rgb="FF0070C0"/>
        <rFont val="Calibri"/>
        <family val="2"/>
      </rPr>
      <t xml:space="preserve"> formula for t-test when standard deviations are significant different: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</si>
</sst>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ymbol"/>
      <family val="1"/>
    </font>
    <font>
      <b/>
      <vertAlign val="sub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b/>
      <sz val="14"/>
      <color indexed="8"/>
      <name val="Calibri"/>
      <family val="2"/>
    </font>
    <font>
      <b/>
      <vertAlign val="subscript"/>
      <sz val="14"/>
      <color indexed="8"/>
      <name val="Calibri"/>
      <family val="2"/>
    </font>
    <font>
      <b/>
      <vertAlign val="superscript"/>
      <sz val="14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70C0"/>
      <name val="Calibri"/>
      <family val="2"/>
    </font>
    <font>
      <b/>
      <vertAlign val="subscript"/>
      <sz val="1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0" fillId="2" borderId="0" xfId="0" applyFont="1" applyFill="1" applyAlignment="1">
      <alignment horizontal="right"/>
    </xf>
    <xf numFmtId="165" fontId="0" fillId="2" borderId="0" xfId="0" applyNumberFormat="1" applyFill="1"/>
    <xf numFmtId="0" fontId="11" fillId="2" borderId="0" xfId="0" applyFont="1" applyFill="1" applyAlignment="1">
      <alignment horizontal="right"/>
    </xf>
    <xf numFmtId="165" fontId="0" fillId="2" borderId="0" xfId="0" quotePrefix="1" applyNumberFormat="1" applyFill="1"/>
    <xf numFmtId="165" fontId="0" fillId="2" borderId="0" xfId="0" applyNumberFormat="1" applyFill="1" applyAlignment="1">
      <alignment horizontal="left"/>
    </xf>
    <xf numFmtId="0" fontId="12" fillId="2" borderId="0" xfId="0" applyFont="1" applyFill="1" applyAlignment="1">
      <alignment horizontal="right"/>
    </xf>
    <xf numFmtId="0" fontId="13" fillId="2" borderId="0" xfId="0" quotePrefix="1" applyFont="1" applyFill="1"/>
    <xf numFmtId="164" fontId="14" fillId="2" borderId="0" xfId="0" applyNumberFormat="1" applyFont="1" applyFill="1"/>
    <xf numFmtId="0" fontId="15" fillId="2" borderId="0" xfId="0" quotePrefix="1" applyFont="1" applyFill="1"/>
    <xf numFmtId="165" fontId="16" fillId="2" borderId="0" xfId="0" applyNumberFormat="1" applyFont="1" applyFill="1"/>
    <xf numFmtId="165" fontId="10" fillId="2" borderId="0" xfId="0" quotePrefix="1" applyNumberFormat="1" applyFont="1" applyFill="1" applyAlignment="1">
      <alignment horizontal="right"/>
    </xf>
    <xf numFmtId="165" fontId="10" fillId="2" borderId="0" xfId="0" quotePrefix="1" applyNumberFormat="1" applyFont="1" applyFill="1" applyAlignment="1">
      <alignment horizontal="left"/>
    </xf>
    <xf numFmtId="165" fontId="17" fillId="2" borderId="0" xfId="0" quotePrefix="1" applyNumberFormat="1" applyFont="1" applyFill="1" applyAlignment="1">
      <alignment horizontal="left"/>
    </xf>
    <xf numFmtId="165" fontId="17" fillId="2" borderId="0" xfId="0" quotePrefix="1" applyNumberFormat="1" applyFont="1" applyFill="1" applyAlignment="1">
      <alignment horizontal="right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2" borderId="0" xfId="0" applyFont="1" applyFill="1" applyAlignment="1">
      <alignment vertical="center"/>
    </xf>
    <xf numFmtId="1" fontId="16" fillId="2" borderId="0" xfId="0" applyNumberFormat="1" applyFont="1" applyFill="1"/>
    <xf numFmtId="2" fontId="16" fillId="2" borderId="0" xfId="0" quotePrefix="1" applyNumberFormat="1" applyFont="1" applyFill="1"/>
    <xf numFmtId="1" fontId="10" fillId="2" borderId="0" xfId="0" quotePrefix="1" applyNumberFormat="1" applyFont="1" applyFill="1"/>
    <xf numFmtId="0" fontId="12" fillId="2" borderId="0" xfId="0" applyFont="1" applyFill="1"/>
    <xf numFmtId="0" fontId="19" fillId="2" borderId="0" xfId="0" quotePrefix="1" applyFont="1" applyFill="1"/>
    <xf numFmtId="0" fontId="20" fillId="2" borderId="0" xfId="0" quotePrefix="1" applyFont="1" applyFill="1"/>
    <xf numFmtId="0" fontId="21" fillId="2" borderId="0" xfId="0" applyFont="1" applyFill="1"/>
    <xf numFmtId="165" fontId="0" fillId="2" borderId="0" xfId="0" applyNumberFormat="1" applyFill="1" applyAlignment="1">
      <alignment horizontal="center"/>
    </xf>
    <xf numFmtId="0" fontId="10" fillId="2" borderId="0" xfId="0" applyFont="1" applyFill="1"/>
    <xf numFmtId="165" fontId="10" fillId="2" borderId="0" xfId="0" applyNumberFormat="1" applyFont="1" applyFill="1" applyAlignment="1">
      <alignment horizontal="left"/>
    </xf>
    <xf numFmtId="0" fontId="23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84668</xdr:colOff>
      <xdr:row>19</xdr:row>
      <xdr:rowOff>169334</xdr:rowOff>
    </xdr:from>
    <xdr:to>
      <xdr:col>9</xdr:col>
      <xdr:colOff>780038</xdr:colOff>
      <xdr:row>22</xdr:row>
      <xdr:rowOff>116416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ontent Placeholder 2">
              <a:extLst>
                <a:ext uri="{FF2B5EF4-FFF2-40B4-BE49-F238E27FC236}">
                  <a16:creationId xmlns:a16="http://schemas.microsoft.com/office/drawing/2014/main" id="{88F1A9BD-7E5D-C566-54B8-A27C2C919717}"/>
                </a:ext>
              </a:extLst>
            </xdr:cNvPr>
            <xdr:cNvSpPr>
              <a:spLocks noGrp="1"/>
            </xdr:cNvSpPr>
          </xdr:nvSpPr>
          <xdr:spPr>
            <a:xfrm>
              <a:off x="84668" y="4714876"/>
              <a:ext cx="5704416" cy="502707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/>
            <a:p>
              <a:pPr marL="0" marR="0">
                <a:lnSpc>
                  <a:spcPct val="90000"/>
                </a:lnSpc>
                <a:spcBef>
                  <a:spcPts val="1000"/>
                </a:spcBef>
                <a:spcAft>
                  <a:spcPts val="1000"/>
                </a:spcAft>
              </a:pPr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	</a:t>
              </a:r>
              <a:r>
                <a:rPr lang="en-US" sz="1200" b="1" i="1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t</a:t>
              </a:r>
              <a:r>
                <a:rPr lang="en-US" sz="1200" b="1" kern="1200" baseline="-250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calculated</a:t>
              </a:r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2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</m:ctrlPr>
                    </m:fPr>
                    <m:num>
                      <m:d>
                        <m:dPr>
                          <m:begChr m:val="|"/>
                          <m:endChr m:val="|"/>
                          <m:ctrlP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dPr>
                        <m:e>
                          <m:acc>
                            <m:accPr>
                              <m:chr m:val="̅"/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accPr>
                            <m:e>
                              <m:sSub>
                                <m:sSubPr>
                                  <m:ctrlP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acc>
                          <m: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</a:rPr>
                            <m:t> − </m:t>
                          </m:r>
                          <m:acc>
                            <m:accPr>
                              <m:chr m:val="̅"/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accPr>
                            <m:e>
                              <m:sSub>
                                <m:sSubPr>
                                  <m:ctrlP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acc>
                        </m:e>
                      </m:d>
                    </m:num>
                    <m:den>
                      <m:sSub>
                        <m:sSubPr>
                          <m:ctrlP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</a:rPr>
                            <m:t>𝑠</m:t>
                          </m:r>
                        </m:e>
                        <m:sub>
                          <m: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</a:rPr>
                            <m:t>𝑝𝑜𝑜𝑙𝑒𝑑</m:t>
                          </m:r>
                        </m:sub>
                      </m:sSub>
                    </m:den>
                  </m:f>
                  <m:rad>
                    <m:radPr>
                      <m:degHide m:val="on"/>
                      <m:ctrlPr>
                        <a:rPr lang="en-US" sz="12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2</m:t>
                              </m:r>
                            </m:sub>
                          </m:sSub>
                        </m:num>
                        <m:den>
                          <m:sSub>
                            <m:sSub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</a:rPr>
                            <m:t>+</m:t>
                          </m:r>
                          <m:sSub>
                            <m:sSub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2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                       where s</a:t>
              </a:r>
              <a:r>
                <a:rPr lang="en-US" sz="1200" kern="1200" baseline="-250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pooled</a:t>
              </a:r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 = 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200" i="1" kern="1200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</a:rPr>
                          </m:ctrlPr>
                        </m:fPr>
                        <m:num>
                          <m:sSubSup>
                            <m:sSubSup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𝑠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2</m:t>
                              </m:r>
                            </m:sup>
                          </m:sSubSup>
                          <m:d>
                            <m:d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−1</m:t>
                              </m:r>
                            </m:e>
                          </m:d>
                          <m: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</a:rPr>
                            <m:t> + </m:t>
                          </m:r>
                          <m:sSubSup>
                            <m:sSubSup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Sup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𝑠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2</m:t>
                              </m:r>
                            </m:sup>
                          </m:sSubSup>
                          <m:d>
                            <m:d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lang="en-US" sz="1200" i="1" kern="12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libri" panose="020F0502020204030204" pitchFamily="34" charset="0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−1</m:t>
                              </m:r>
                            </m:e>
                          </m:d>
                        </m:num>
                        <m:den>
                          <m:sSub>
                            <m:sSub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200" i="1" kern="1200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200" i="1" kern="1200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</a:rPr>
                            <m:t> − 2</m:t>
                          </m:r>
                        </m:den>
                      </m:f>
                    </m:e>
                  </m:rad>
                </m:oMath>
              </a14:m>
              <a:endParaRPr lang="en-US" sz="1200">
                <a:effectLst/>
                <a:latin typeface="Times New Roman" panose="02020603050405020304" pitchFamily="18" charset="0"/>
                <a:ea typeface="Calibri" panose="020F0502020204030204" pitchFamily="34" charset="0"/>
              </a:endParaRPr>
            </a:p>
          </xdr:txBody>
        </xdr:sp>
      </mc:Choice>
      <mc:Fallback xmlns="">
        <xdr:sp macro="" textlink="">
          <xdr:nvSpPr>
            <xdr:cNvPr id="10" name="Content Placeholder 2"/>
            <xdr:cNvSpPr>
              <a:spLocks xmlns:a="http://schemas.openxmlformats.org/drawingml/2006/main" noGrp="1"/>
            </xdr:cNvSpPr>
          </xdr:nvSpPr>
          <xdr:spPr>
            <a:xfrm xmlns:a="http://schemas.openxmlformats.org/drawingml/2006/main">
              <a:off x="84668" y="4714876"/>
              <a:ext cx="5704416" cy="502707"/>
            </a:xfrm>
            <a:prstGeom xmlns:a="http://schemas.openxmlformats.org/drawingml/2006/main" prst="rect">
              <a:avLst/>
            </a:prstGeom>
          </xdr:spPr>
          <xdr:txBody>
            <a:bodyPr xmlns:a="http://schemas.openxmlformats.org/drawingml/2006/main" vert="horz" wrap="square" lIns="91440" tIns="45720" rIns="91440" bIns="45720" rtlCol="0">
              <a:noAutofit/>
            </a:bodyPr>
            <a:lstStyle xmlns:a="http://schemas.openxmlformats.org/drawingml/2006/main"/>
            <a:p xmlns:a="http://schemas.openxmlformats.org/drawingml/2006/main">
              <a:pPr marL="0" marR="0">
                <a:lnSpc>
                  <a:spcPct val="90000"/>
                </a:lnSpc>
                <a:spcBef>
                  <a:spcPts val="1000"/>
                </a:spcBef>
                <a:spcAft>
                  <a:spcPts val="1000"/>
                </a:spcAft>
              </a:pPr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	</a:t>
              </a:r>
              <a:r>
                <a:rPr lang="en-US" sz="1200" b="1" i="1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t</a:t>
              </a:r>
              <a:r>
                <a:rPr lang="en-US" sz="1200" b="1" kern="1200" baseline="-250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calculated</a:t>
              </a:r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 = </a:t>
              </a:r>
              <a:r>
                <a:rPr lang="en-US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</a:rPr>
                <a:t>|(</a:t>
              </a:r>
              <a:r>
                <a:rPr lang="en-US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</a:rPr>
                <a:t>𝑥_1 ) ̅  − (𝑥_2 ) ̅ |/𝑠_𝑝𝑜𝑜𝑙𝑒𝑑  </a:t>
              </a:r>
              <a:r>
                <a:rPr lang="en-US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</a:rPr>
                <a:t>√((</a:t>
              </a:r>
              <a:r>
                <a:rPr lang="en-US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</a:rPr>
                <a:t>𝑛_1 𝑛_2)/(𝑛_1+𝑛_2 ))</a:t>
              </a:r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                       where s</a:t>
              </a:r>
              <a:r>
                <a:rPr lang="en-US" sz="1200" kern="1200" baseline="-250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pooled</a:t>
              </a:r>
              <a:r>
                <a:rPr lang="en-US" sz="1200" kern="12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Times New Roman" panose="02020603050405020304" pitchFamily="18" charset="0"/>
                </a:rPr>
                <a:t> = </a:t>
              </a:r>
              <a:r>
                <a:rPr lang="en-US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</a:rPr>
                <a:t>√((</a:t>
              </a:r>
              <a:r>
                <a:rPr lang="en-US" sz="1200" i="0" kern="120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</a:rPr>
                <a:t>𝑠_1^2 (𝑛_1−1)  + 𝑠_2^2 (𝑛_2−1))/(𝑛_1+ 𝑛_2  − 2))</a:t>
              </a:r>
              <a:endParaRPr lang="en-US" sz="1200">
                <a:effectLst/>
                <a:latin typeface="Times New Roman" panose="02020603050405020304" pitchFamily="18" charset="0"/>
                <a:ea typeface="Calibri" panose="020F0502020204030204" pitchFamily="34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20</xdr:row>
      <xdr:rowOff>228600</xdr:rowOff>
    </xdr:from>
    <xdr:to>
      <xdr:col>7</xdr:col>
      <xdr:colOff>558800</xdr:colOff>
      <xdr:row>26</xdr:row>
      <xdr:rowOff>63500</xdr:rowOff>
    </xdr:to>
    <xdr:pic>
      <xdr:nvPicPr>
        <xdr:cNvPr id="2075" name="Picture 3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549D32F6-87EE-DDB2-EA5B-37377A48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4927600"/>
          <a:ext cx="54229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D02A-8C1F-A843-B8E1-4F53A2566643}">
  <dimension ref="A1:N27"/>
  <sheetViews>
    <sheetView tabSelected="1" topLeftCell="B2" zoomScale="169" zoomScaleNormal="154" workbookViewId="0">
      <selection activeCell="O6" sqref="O6"/>
    </sheetView>
  </sheetViews>
  <sheetFormatPr baseColWidth="10" defaultColWidth="8.83203125" defaultRowHeight="15" x14ac:dyDescent="0.2"/>
  <cols>
    <col min="2" max="2" width="8.83203125" customWidth="1"/>
    <col min="3" max="3" width="9.1640625" style="1" customWidth="1"/>
    <col min="6" max="6" width="4.33203125" customWidth="1"/>
    <col min="8" max="8" width="12" bestFit="1" customWidth="1"/>
    <col min="9" max="9" width="3.33203125" customWidth="1"/>
    <col min="10" max="10" width="11.5" customWidth="1"/>
    <col min="11" max="11" width="2.5" customWidth="1"/>
    <col min="13" max="13" width="8.83203125" customWidth="1"/>
    <col min="14" max="14" width="11" customWidth="1"/>
  </cols>
  <sheetData>
    <row r="1" spans="1:14" ht="24" x14ac:dyDescent="0.3">
      <c r="A1" s="32" t="s">
        <v>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"/>
    </row>
    <row r="2" spans="1:14" ht="21" x14ac:dyDescent="0.25">
      <c r="A2" s="2"/>
      <c r="B2" s="2"/>
      <c r="C2" s="6">
        <v>95</v>
      </c>
      <c r="D2" s="2" t="s">
        <v>1</v>
      </c>
      <c r="E2" s="2">
        <f>1-C2/100</f>
        <v>5.0000000000000044E-2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9" x14ac:dyDescent="0.25">
      <c r="A4" s="4" t="s">
        <v>2</v>
      </c>
      <c r="B4" s="13">
        <v>36</v>
      </c>
      <c r="C4" s="3"/>
      <c r="D4" s="2"/>
      <c r="E4" s="2"/>
      <c r="F4" s="2" t="s">
        <v>26</v>
      </c>
      <c r="G4" s="2"/>
      <c r="H4" s="2"/>
      <c r="I4" s="9" t="s">
        <v>27</v>
      </c>
      <c r="J4" s="2"/>
      <c r="K4" s="2"/>
      <c r="L4" s="2"/>
      <c r="M4" s="2"/>
      <c r="N4" s="2"/>
    </row>
    <row r="5" spans="1:14" ht="17" x14ac:dyDescent="0.25">
      <c r="A5" s="4" t="s">
        <v>4</v>
      </c>
      <c r="B5" s="13">
        <v>0.23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9" x14ac:dyDescent="0.25">
      <c r="A6" s="4" t="s">
        <v>6</v>
      </c>
      <c r="B6" s="21">
        <v>10</v>
      </c>
      <c r="C6" s="3" t="s">
        <v>0</v>
      </c>
      <c r="D6" s="5">
        <f>TINV(E2,B6-1)</f>
        <v>2.2621571627982049</v>
      </c>
      <c r="E6" s="2"/>
      <c r="F6" s="2" t="s">
        <v>25</v>
      </c>
      <c r="G6" s="28">
        <f>D6*B5/SQRT(B6)</f>
        <v>0.16453208837325287</v>
      </c>
      <c r="H6" s="17">
        <f>B4-G6</f>
        <v>35.83546791162675</v>
      </c>
      <c r="I6" s="7" t="s">
        <v>10</v>
      </c>
      <c r="J6" s="16">
        <f>B4+G6</f>
        <v>36.16453208837325</v>
      </c>
      <c r="K6" s="2"/>
      <c r="L6" s="2"/>
      <c r="M6" s="2"/>
      <c r="N6" s="2"/>
    </row>
    <row r="7" spans="1:14" x14ac:dyDescent="0.2">
      <c r="A7" s="4"/>
      <c r="B7" s="13"/>
      <c r="C7" s="3"/>
      <c r="D7" s="5"/>
      <c r="E7" s="2"/>
      <c r="F7" s="2"/>
      <c r="G7" s="8"/>
      <c r="H7" s="5"/>
      <c r="I7" s="5"/>
      <c r="J7" s="5"/>
      <c r="K7" s="2"/>
      <c r="L7" s="2"/>
      <c r="M7" s="2"/>
      <c r="N7" s="2"/>
    </row>
    <row r="8" spans="1:14" ht="17" x14ac:dyDescent="0.25">
      <c r="A8" s="4" t="s">
        <v>3</v>
      </c>
      <c r="B8" s="13">
        <v>36.200000000000003</v>
      </c>
      <c r="C8" s="3"/>
      <c r="D8" s="5"/>
      <c r="E8" s="2"/>
      <c r="F8" s="2"/>
      <c r="G8" s="8"/>
      <c r="H8" s="5"/>
      <c r="I8" s="5"/>
      <c r="J8" s="5"/>
      <c r="K8" s="2"/>
      <c r="L8" s="2"/>
      <c r="M8" s="2"/>
      <c r="N8" s="2"/>
    </row>
    <row r="9" spans="1:14" ht="17" x14ac:dyDescent="0.25">
      <c r="A9" s="4" t="s">
        <v>5</v>
      </c>
      <c r="B9" s="13">
        <v>0.24</v>
      </c>
      <c r="C9" s="3"/>
      <c r="D9" s="5"/>
      <c r="E9" s="2"/>
      <c r="F9" s="2"/>
      <c r="G9" s="8"/>
      <c r="H9" s="5"/>
      <c r="I9" s="5"/>
      <c r="J9" s="5"/>
      <c r="K9" s="2"/>
      <c r="L9" s="2"/>
      <c r="M9" s="2"/>
      <c r="N9" s="2"/>
    </row>
    <row r="10" spans="1:14" ht="24" x14ac:dyDescent="0.3">
      <c r="A10" s="4" t="s">
        <v>7</v>
      </c>
      <c r="B10" s="21">
        <v>10</v>
      </c>
      <c r="C10" s="3" t="s">
        <v>0</v>
      </c>
      <c r="D10" s="5">
        <f>TINV(E2,B10-1)</f>
        <v>2.2621571627982049</v>
      </c>
      <c r="E10" s="2"/>
      <c r="F10" s="2" t="s">
        <v>25</v>
      </c>
      <c r="G10" s="28">
        <f>D10*B9/SQRT(B10)</f>
        <v>0.17168565743295952</v>
      </c>
      <c r="H10" s="17">
        <f>B8-G10</f>
        <v>36.028314342567043</v>
      </c>
      <c r="I10" s="7" t="s">
        <v>10</v>
      </c>
      <c r="J10" s="16">
        <f>B8+G10</f>
        <v>36.371685657432963</v>
      </c>
      <c r="K10" s="2"/>
      <c r="L10" s="12" t="str">
        <f>IF(ABS(B4-B8)&lt;ABS(G6+G10),"OVERLAP","NO OVERLAP")</f>
        <v>OVERLAP</v>
      </c>
      <c r="M10" s="2"/>
      <c r="N10" s="2"/>
    </row>
    <row r="11" spans="1:14" x14ac:dyDescent="0.2">
      <c r="A11" s="4"/>
      <c r="B11" s="2"/>
      <c r="C11" s="3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4" t="s">
        <v>9</v>
      </c>
      <c r="B12" s="5">
        <f>SQRT(B6*B10/(B6+B10))</f>
        <v>2.2360679774997898</v>
      </c>
      <c r="C12" s="3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22" x14ac:dyDescent="0.25">
      <c r="A13" s="4" t="s">
        <v>8</v>
      </c>
      <c r="B13" s="5">
        <f>SQRT((B5*B5*(B6-1)+B9*B9*(B10-1))/(B6+B10-2))</f>
        <v>0.23505318547086315</v>
      </c>
      <c r="C13" s="3"/>
      <c r="D13" s="5"/>
      <c r="E13" s="2"/>
      <c r="F13" s="2"/>
      <c r="G13" s="2"/>
      <c r="H13" s="2"/>
      <c r="I13" s="2"/>
      <c r="J13" s="2"/>
      <c r="K13" s="2"/>
      <c r="L13" s="2"/>
      <c r="M13" s="24" t="s">
        <v>24</v>
      </c>
      <c r="N13" s="2"/>
    </row>
    <row r="14" spans="1:14" ht="17" x14ac:dyDescent="0.25">
      <c r="A14" s="4" t="s">
        <v>12</v>
      </c>
      <c r="B14" s="11">
        <f>ABS(B4-B8)*B12/B13</f>
        <v>1.9026059766180035</v>
      </c>
      <c r="C14" s="3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26" x14ac:dyDescent="0.3">
      <c r="A15" s="4" t="s">
        <v>15</v>
      </c>
      <c r="B15" s="2">
        <f>B6+B10-2</f>
        <v>18</v>
      </c>
      <c r="C15" s="3" t="s">
        <v>13</v>
      </c>
      <c r="D15" s="11">
        <f>TINV(E2,B15)</f>
        <v>2.1009220402410378</v>
      </c>
      <c r="E15" s="2"/>
      <c r="F15" s="2"/>
      <c r="G15" s="26" t="str">
        <f>IF(B14&gt;D15,"Sig Difference", "Not Sig Dif")</f>
        <v>Not Sig Dif</v>
      </c>
      <c r="H15" s="2"/>
      <c r="I15" s="2"/>
      <c r="J15" s="2"/>
      <c r="K15" s="2" t="s">
        <v>11</v>
      </c>
      <c r="L15" s="2"/>
      <c r="M15" s="24" t="s">
        <v>22</v>
      </c>
      <c r="N15" s="24">
        <f>MAX(B5,B9)^2/MIN(B5,B9)^2</f>
        <v>1.0888468809073724</v>
      </c>
    </row>
    <row r="16" spans="1:14" ht="19" x14ac:dyDescent="0.25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4" t="s">
        <v>23</v>
      </c>
      <c r="N16" s="24">
        <f>_xlfn.F.INV.RT(0.05,B6-1,B10-1)</f>
        <v>3.17889310445827</v>
      </c>
    </row>
    <row r="17" spans="1:14" ht="26" x14ac:dyDescent="0.3">
      <c r="A17" s="2"/>
      <c r="B17" s="10" t="str">
        <f>IF(B14&gt;D15,"Tcal&gt;Ttheor", "Tcal&lt;Ttheor")</f>
        <v>Tcal&lt;Ttheor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5" t="str">
        <f>IF(N15&gt;N16,"Sig Difference", "Not Sig Dif")</f>
        <v>Not Sig Dif</v>
      </c>
      <c r="N17" s="2"/>
    </row>
    <row r="18" spans="1:14" x14ac:dyDescent="0.2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" x14ac:dyDescent="0.2">
      <c r="A19" s="31" t="s">
        <v>28</v>
      </c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6" x14ac:dyDescent="0.2">
      <c r="A23" s="2"/>
      <c r="B23" s="2"/>
      <c r="C23" s="3"/>
      <c r="D23" s="20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D25" s="19"/>
    </row>
    <row r="27" spans="1:14" ht="16" x14ac:dyDescent="0.2">
      <c r="D27" s="18"/>
    </row>
  </sheetData>
  <mergeCells count="1">
    <mergeCell ref="A1:M1"/>
  </mergeCells>
  <pageMargins left="0.2" right="0.2" top="0.75" bottom="0.75" header="0.3" footer="0.3"/>
  <pageSetup scale="12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05E0-56A9-834F-B187-9108071CF9B5}">
  <dimension ref="A1:M44"/>
  <sheetViews>
    <sheetView zoomScale="151" zoomScaleNormal="151" workbookViewId="0">
      <selection activeCell="D18" sqref="D18"/>
    </sheetView>
  </sheetViews>
  <sheetFormatPr baseColWidth="10" defaultColWidth="8.83203125" defaultRowHeight="15" x14ac:dyDescent="0.2"/>
  <cols>
    <col min="6" max="6" width="11.1640625" customWidth="1"/>
    <col min="7" max="7" width="21.6640625" bestFit="1" customWidth="1"/>
  </cols>
  <sheetData>
    <row r="1" spans="1:13" ht="24" x14ac:dyDescent="0.3">
      <c r="A1" s="32" t="s">
        <v>14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21" x14ac:dyDescent="0.25">
      <c r="A2" s="2"/>
      <c r="B2" s="2"/>
      <c r="C2" s="6">
        <v>95</v>
      </c>
      <c r="D2" s="2" t="s">
        <v>1</v>
      </c>
      <c r="E2" s="2">
        <f>1-C2/100</f>
        <v>5.0000000000000044E-2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9" x14ac:dyDescent="0.25">
      <c r="A4" s="4" t="s">
        <v>2</v>
      </c>
      <c r="B4" s="13">
        <f>'Case A'!B4</f>
        <v>36</v>
      </c>
      <c r="C4" s="3"/>
      <c r="D4" s="2"/>
      <c r="E4" s="2"/>
      <c r="F4" s="29" t="s">
        <v>26</v>
      </c>
      <c r="G4" s="2"/>
      <c r="H4" s="2"/>
      <c r="I4" s="9" t="s">
        <v>27</v>
      </c>
      <c r="J4" s="2"/>
      <c r="K4" s="2"/>
      <c r="L4" s="2"/>
      <c r="M4" s="2"/>
    </row>
    <row r="5" spans="1:13" ht="17" x14ac:dyDescent="0.25">
      <c r="A5" s="4" t="s">
        <v>4</v>
      </c>
      <c r="B5" s="13">
        <f>'Case A'!B5</f>
        <v>0.23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9" x14ac:dyDescent="0.25">
      <c r="A6" s="4" t="s">
        <v>6</v>
      </c>
      <c r="B6" s="21">
        <f>'Case A'!B6</f>
        <v>10</v>
      </c>
      <c r="C6" s="3" t="s">
        <v>0</v>
      </c>
      <c r="D6" s="5">
        <f>TINV(E2,B6-1)</f>
        <v>2.2621571627982049</v>
      </c>
      <c r="E6" s="2"/>
      <c r="F6" s="2" t="s">
        <v>25</v>
      </c>
      <c r="G6" s="30">
        <f>D6*B5/SQRT(B6)</f>
        <v>0.16453208837325287</v>
      </c>
      <c r="H6" s="17">
        <f>B4-G6</f>
        <v>35.83546791162675</v>
      </c>
      <c r="I6" s="7" t="s">
        <v>10</v>
      </c>
      <c r="J6" s="16">
        <f>B4+G6</f>
        <v>36.16453208837325</v>
      </c>
      <c r="K6" s="2"/>
      <c r="L6" s="2"/>
      <c r="M6" s="2"/>
    </row>
    <row r="7" spans="1:13" ht="19" x14ac:dyDescent="0.25">
      <c r="A7" s="4" t="s">
        <v>19</v>
      </c>
      <c r="B7" s="13">
        <f>B5^2/B6</f>
        <v>5.2900000000000004E-3</v>
      </c>
      <c r="C7" s="3"/>
      <c r="D7" s="5"/>
      <c r="E7" s="2"/>
      <c r="F7" s="2"/>
      <c r="G7" s="8"/>
      <c r="H7" s="17"/>
      <c r="I7" s="7"/>
      <c r="J7" s="15"/>
      <c r="K7" s="2"/>
      <c r="L7" s="2"/>
      <c r="M7" s="2"/>
    </row>
    <row r="8" spans="1:13" x14ac:dyDescent="0.2">
      <c r="A8" s="4"/>
      <c r="B8" s="13"/>
      <c r="C8" s="3"/>
      <c r="D8" s="5"/>
      <c r="E8" s="2"/>
      <c r="F8" s="2"/>
      <c r="G8" s="8"/>
      <c r="H8" s="5"/>
      <c r="I8" s="5"/>
      <c r="J8" s="5"/>
      <c r="K8" s="2"/>
      <c r="L8" s="2"/>
      <c r="M8" s="2"/>
    </row>
    <row r="9" spans="1:13" ht="17" x14ac:dyDescent="0.25">
      <c r="A9" s="4" t="s">
        <v>3</v>
      </c>
      <c r="B9" s="13">
        <f>'Case A'!B8</f>
        <v>36.200000000000003</v>
      </c>
      <c r="C9" s="3"/>
      <c r="D9" s="5"/>
      <c r="E9" s="2"/>
      <c r="F9" s="2"/>
      <c r="G9" s="8"/>
      <c r="H9" s="5"/>
      <c r="I9" s="5"/>
      <c r="J9" s="5"/>
      <c r="K9" s="2"/>
      <c r="L9" s="2"/>
      <c r="M9" s="2"/>
    </row>
    <row r="10" spans="1:13" ht="17" x14ac:dyDescent="0.25">
      <c r="A10" s="4" t="s">
        <v>5</v>
      </c>
      <c r="B10" s="13">
        <f>'Case A'!B9</f>
        <v>0.24</v>
      </c>
      <c r="C10" s="3"/>
      <c r="D10" s="5"/>
      <c r="E10" s="2"/>
      <c r="F10" s="2"/>
      <c r="G10" s="8"/>
      <c r="H10" s="5"/>
      <c r="I10" s="5"/>
      <c r="J10" s="5"/>
      <c r="K10" s="2"/>
      <c r="L10" s="2"/>
      <c r="M10" s="2"/>
    </row>
    <row r="11" spans="1:13" ht="24" x14ac:dyDescent="0.3">
      <c r="A11" s="4" t="s">
        <v>7</v>
      </c>
      <c r="B11" s="21">
        <f>'Case A'!B10</f>
        <v>10</v>
      </c>
      <c r="C11" s="3" t="s">
        <v>0</v>
      </c>
      <c r="D11" s="5">
        <f>TINV(E2,B11-1)</f>
        <v>2.2621571627982049</v>
      </c>
      <c r="E11" s="2"/>
      <c r="F11" s="2" t="s">
        <v>25</v>
      </c>
      <c r="G11" s="30">
        <f>D11*B10/SQRT(B11)</f>
        <v>0.17168565743295952</v>
      </c>
      <c r="H11" s="17">
        <f>B9-G11</f>
        <v>36.028314342567043</v>
      </c>
      <c r="I11" s="7" t="s">
        <v>10</v>
      </c>
      <c r="J11" s="16">
        <f>B9+G11</f>
        <v>36.371685657432963</v>
      </c>
      <c r="K11" s="2"/>
      <c r="L11" s="12" t="str">
        <f>IF(ABS(B4-B9)&lt;ABS(G6+G11),"OVERLAP","NO OVERLAP")</f>
        <v>OVERLAP</v>
      </c>
      <c r="M11" s="2"/>
    </row>
    <row r="12" spans="1:13" ht="24" x14ac:dyDescent="0.3">
      <c r="A12" s="4" t="s">
        <v>20</v>
      </c>
      <c r="B12" s="13">
        <f>B10^2/B11</f>
        <v>5.7599999999999995E-3</v>
      </c>
      <c r="C12" s="3"/>
      <c r="D12" s="5"/>
      <c r="E12" s="2"/>
      <c r="F12" s="2"/>
      <c r="G12" s="8"/>
      <c r="H12" s="14"/>
      <c r="I12" s="7"/>
      <c r="J12" s="16"/>
      <c r="K12" s="2"/>
      <c r="L12" s="12"/>
      <c r="M12" s="2"/>
    </row>
    <row r="13" spans="1:13" x14ac:dyDescent="0.2">
      <c r="A13" s="4"/>
      <c r="B13" s="2"/>
      <c r="C13" s="3"/>
      <c r="D13" s="5"/>
      <c r="E13" s="2"/>
      <c r="F13" s="2"/>
      <c r="G13" s="2"/>
      <c r="H13" s="2"/>
      <c r="I13" s="2"/>
      <c r="J13" s="2"/>
      <c r="K13" s="2"/>
      <c r="L13" s="2"/>
      <c r="M13" s="2"/>
    </row>
    <row r="14" spans="1:13" ht="17" x14ac:dyDescent="0.25">
      <c r="A14" s="4" t="s">
        <v>17</v>
      </c>
      <c r="B14" s="5">
        <f>ABS(B4-B9)</f>
        <v>0.20000000000000284</v>
      </c>
      <c r="C14" s="3"/>
      <c r="D14" s="5"/>
      <c r="E14" s="2"/>
      <c r="F14" s="2"/>
      <c r="G14" s="2"/>
      <c r="H14" s="2"/>
      <c r="I14" s="2"/>
      <c r="J14" s="2"/>
      <c r="K14" s="2"/>
      <c r="L14" s="2"/>
      <c r="M14" s="2"/>
    </row>
    <row r="15" spans="1:13" ht="17" x14ac:dyDescent="0.25">
      <c r="A15" s="4" t="s">
        <v>18</v>
      </c>
      <c r="B15" s="5">
        <f>SQRT( (B5^2/B6)+(B10^2/B11) )</f>
        <v>0.1051189802081432</v>
      </c>
      <c r="C15" s="3"/>
      <c r="D15" s="5"/>
      <c r="E15" s="2"/>
      <c r="F15" s="2"/>
      <c r="G15" s="2"/>
      <c r="H15" s="2"/>
      <c r="I15" s="2"/>
      <c r="J15" s="2"/>
      <c r="K15" s="2"/>
      <c r="L15" s="2"/>
      <c r="M15" s="2"/>
    </row>
    <row r="16" spans="1:13" ht="17" x14ac:dyDescent="0.25">
      <c r="A16" s="4" t="s">
        <v>12</v>
      </c>
      <c r="B16" s="11">
        <f>B14/B15</f>
        <v>1.9026059766180032</v>
      </c>
      <c r="C16" s="3"/>
      <c r="D16" s="5"/>
      <c r="E16" s="2"/>
      <c r="F16" s="2"/>
      <c r="G16" s="2"/>
      <c r="H16" s="2"/>
      <c r="I16" s="2"/>
      <c r="J16" s="2"/>
      <c r="K16" s="2"/>
      <c r="L16" s="2"/>
      <c r="M16" s="2"/>
    </row>
    <row r="17" spans="1:13" ht="17" x14ac:dyDescent="0.25">
      <c r="A17" s="4" t="s">
        <v>15</v>
      </c>
      <c r="B17" s="23">
        <f>ROUND(G17,0)</f>
        <v>19</v>
      </c>
      <c r="C17" s="3" t="s">
        <v>13</v>
      </c>
      <c r="D17" s="11">
        <f>TINV(E2,B17)</f>
        <v>2.0930240544083087</v>
      </c>
      <c r="E17" s="2"/>
      <c r="F17" s="2" t="s">
        <v>21</v>
      </c>
      <c r="G17" s="22">
        <f>(  (B7+B12)^2/(  (B7^2/(B6-1)) + (B12^2/(B11))  ) )</f>
        <v>18.998057532042253</v>
      </c>
      <c r="H17" s="2"/>
      <c r="I17" s="2"/>
      <c r="J17" s="2"/>
      <c r="K17" s="2" t="s">
        <v>11</v>
      </c>
      <c r="L17" s="2"/>
      <c r="M17" s="2"/>
    </row>
    <row r="18" spans="1:13" x14ac:dyDescent="0.2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6" x14ac:dyDescent="0.3">
      <c r="A19" s="2"/>
      <c r="B19" s="10" t="str">
        <f>IF(B16&gt;D17,"Tcal&gt;Ttheor", "Tcal&lt;Ttheor")</f>
        <v>Tcal&lt;Ttheor</v>
      </c>
      <c r="C19" s="3"/>
      <c r="D19" s="2"/>
      <c r="E19" s="2"/>
      <c r="F19" s="2"/>
      <c r="G19" s="27" t="str">
        <f>IF(B16&gt;D17,"Sig Difference", "Not Sig Dif")</f>
        <v>Not Sig Dif</v>
      </c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x14ac:dyDescent="0.2">
      <c r="A21" s="31" t="s">
        <v>29</v>
      </c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6" x14ac:dyDescent="0.2">
      <c r="A25" s="2"/>
      <c r="B25" s="2"/>
      <c r="C25" s="3"/>
      <c r="D25" s="20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</row>
    <row r="28" spans="1:13" ht="16" x14ac:dyDescent="0.2">
      <c r="C28" s="18"/>
    </row>
    <row r="44" spans="3:3" ht="18" x14ac:dyDescent="0.2">
      <c r="C44" s="18" t="s">
        <v>16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0F22-6CA3-214A-9215-2F96ED331C9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A</vt:lpstr>
      <vt:lpstr>Case B</vt:lpstr>
      <vt:lpstr>Sheet3</vt:lpstr>
    </vt:vector>
  </TitlesOfParts>
  <Company>Loyola University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Naleway, Conrad</cp:lastModifiedBy>
  <cp:lastPrinted>2012-05-24T19:22:43Z</cp:lastPrinted>
  <dcterms:created xsi:type="dcterms:W3CDTF">2010-05-27T18:40:54Z</dcterms:created>
  <dcterms:modified xsi:type="dcterms:W3CDTF">2025-02-11T01:29:45Z</dcterms:modified>
</cp:coreProperties>
</file>